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workbookProtection workbookAlgorithmName="SHA-512" workbookHashValue="qDcoaorEuwfdLduXwnps1Mz2kG5chEgg3Ggy1jt9NHfng9Hax0r2IrFD+QzpGYJKuX68WVVyyFimoXbl33aQBA==" workbookSaltValue="Adn+WVwum+mnlljkp4ofbw==" workbookSpinCount="100000" lockStructure="1"/>
  <bookViews>
    <workbookView xWindow="0" yWindow="0" windowWidth="28800" windowHeight="12435"/>
  </bookViews>
  <sheets>
    <sheet name="Template" sheetId="9" r:id="rId1"/>
    <sheet name="Moves" sheetId="2" state="hidden" r:id="rId2"/>
  </sheets>
  <definedNames>
    <definedName name="Female">Template!$J$37:$J$38</definedName>
    <definedName name="list1" localSheetId="0">OFFSET(Template!$R$9,,,COUNTIF(Template!$R$9:$R$160,"?*"))</definedName>
    <definedName name="list10" localSheetId="0">OFFSET(Template!$CL$9,,,COUNTIF(Template!$CL$9:$CL$160,"?*"))</definedName>
    <definedName name="list2" localSheetId="0">OFFSET(Template!$Z$9,,,COUNTIF(Template!$Z$9:$Z$160,"?*"))</definedName>
    <definedName name="list3" localSheetId="0">OFFSET(Template!$AH$9,,,COUNTIF(Template!$AH$9:$AH$160,"?*"))</definedName>
    <definedName name="list4" localSheetId="0">OFFSET(Template!$AP$9,,,COUNTIF(Template!$AP$9:$AP$160,"?*"))</definedName>
    <definedName name="list5" localSheetId="0">OFFSET(Template!$AX$9,,,COUNTIF(Template!$AX$9:$AX$160,"?*"))</definedName>
    <definedName name="list6" localSheetId="0">OFFSET(Template!$BF$9,,,COUNTIF(Template!$BF$9:$BF$160,"?*"))</definedName>
    <definedName name="list7" localSheetId="0">OFFSET(Template!$BN$9,,,COUNTIF(Template!$BN$9:$BN$160,"?*"))</definedName>
    <definedName name="list8" localSheetId="0">OFFSET(Template!$BV$9,,,COUNTIF(Template!$BV$9:$BV$160,"?*"))</definedName>
    <definedName name="list9" localSheetId="0">OFFSET(Template!$CD$9,,,COUNTIF(Template!$CD$9:$CD$160,"?*"))</definedName>
    <definedName name="Male">Template!$J$41:$J$42</definedName>
    <definedName name="Sex">Template!$J$33:$J$34</definedName>
  </definedNames>
  <calcPr calcId="145621"/>
</workbook>
</file>

<file path=xl/calcChain.xml><?xml version="1.0" encoding="utf-8"?>
<calcChain xmlns="http://schemas.openxmlformats.org/spreadsheetml/2006/main">
  <c r="CR10" i="9" l="1"/>
  <c r="CR11" i="9"/>
  <c r="CR12" i="9"/>
  <c r="CR13" i="9"/>
  <c r="CR14" i="9"/>
  <c r="CR16" i="9"/>
  <c r="CR17" i="9"/>
  <c r="CR18" i="9"/>
  <c r="CR9" i="9"/>
  <c r="CS9" i="9" l="1"/>
  <c r="CP10" i="9"/>
  <c r="CP13" i="9"/>
  <c r="CP14" i="9"/>
  <c r="CP15" i="9"/>
  <c r="CP16" i="9"/>
  <c r="CP17" i="9"/>
  <c r="CP18" i="9"/>
  <c r="CP9" i="9"/>
  <c r="CQ10" i="9" l="1"/>
  <c r="CQ11" i="9"/>
  <c r="CQ12" i="9"/>
  <c r="CQ13" i="9"/>
  <c r="CQ14" i="9"/>
  <c r="CQ15" i="9"/>
  <c r="CQ16" i="9"/>
  <c r="CQ17" i="9"/>
  <c r="CQ18" i="9"/>
  <c r="CS10" i="9"/>
  <c r="CS11" i="9"/>
  <c r="CS12" i="9"/>
  <c r="CS14" i="9"/>
  <c r="CS16" i="9"/>
  <c r="CS17" i="9"/>
  <c r="CT9" i="9"/>
  <c r="CR19" i="9"/>
  <c r="BZ9" i="9" l="1"/>
  <c r="E10" i="9"/>
  <c r="E11" i="9"/>
  <c r="E12" i="9"/>
  <c r="E13" i="9"/>
  <c r="E14" i="9"/>
  <c r="E15" i="9"/>
  <c r="E16" i="9"/>
  <c r="E17" i="9"/>
  <c r="E18" i="9"/>
  <c r="CS18" i="9" s="1"/>
  <c r="E9" i="9"/>
  <c r="CW15" i="9" l="1"/>
  <c r="CS15" i="9"/>
  <c r="CT15" i="9" s="1"/>
  <c r="CW13" i="9"/>
  <c r="CS13" i="9"/>
  <c r="CT13" i="9" s="1"/>
  <c r="CW9" i="9"/>
  <c r="CT11" i="9"/>
  <c r="CW11" i="9"/>
  <c r="CW17" i="9"/>
  <c r="CT17" i="9"/>
  <c r="CT16" i="9"/>
  <c r="CW16" i="9"/>
  <c r="CT12" i="9"/>
  <c r="CW12" i="9"/>
  <c r="CT18" i="9"/>
  <c r="CW18" i="9"/>
  <c r="CT14" i="9"/>
  <c r="CW14" i="9"/>
  <c r="CT10" i="9"/>
  <c r="CW10" i="9"/>
  <c r="BZ10" i="9"/>
  <c r="BZ11" i="9" s="1"/>
  <c r="BZ12" i="9" s="1"/>
  <c r="CT19" i="9" l="1"/>
  <c r="BZ13" i="9"/>
  <c r="BZ14" i="9" l="1"/>
  <c r="BZ16" i="9" s="1"/>
  <c r="BZ15" i="9"/>
  <c r="BZ17" i="9" l="1"/>
  <c r="BZ18" i="9" l="1"/>
  <c r="BZ19" i="9" l="1"/>
  <c r="BZ20" i="9" s="1"/>
  <c r="BZ21" i="9" l="1"/>
  <c r="BZ22" i="9" l="1"/>
  <c r="BZ23" i="9" s="1"/>
  <c r="BZ24" i="9" s="1"/>
  <c r="BZ25" i="9" s="1"/>
  <c r="BZ26" i="9" s="1"/>
  <c r="BZ27" i="9" s="1"/>
  <c r="BZ28" i="9" s="1"/>
  <c r="BZ29" i="9" s="1"/>
  <c r="BZ30" i="9" s="1"/>
  <c r="BZ31" i="9" l="1"/>
  <c r="BZ32" i="9" s="1"/>
  <c r="BZ33" i="9" s="1"/>
  <c r="BZ34" i="9" s="1"/>
  <c r="BZ35" i="9" s="1"/>
  <c r="BZ36" i="9" s="1"/>
  <c r="BZ37" i="9" s="1"/>
  <c r="BZ38" i="9" s="1"/>
  <c r="BZ39" i="9" s="1"/>
  <c r="BZ40" i="9" s="1"/>
  <c r="BZ41" i="9" s="1"/>
  <c r="BZ42" i="9" s="1"/>
  <c r="BZ43" i="9" s="1"/>
  <c r="BZ44" i="9" s="1"/>
  <c r="BZ45" i="9" s="1"/>
  <c r="BZ46" i="9" s="1"/>
  <c r="BZ47" i="9" s="1"/>
  <c r="BZ48" i="9" s="1"/>
  <c r="BZ49" i="9" s="1"/>
  <c r="BZ50" i="9" s="1"/>
  <c r="BZ51" i="9" s="1"/>
  <c r="BZ52" i="9" s="1"/>
  <c r="BZ53" i="9" s="1"/>
  <c r="BZ54" i="9" s="1"/>
  <c r="BZ55" i="9" l="1"/>
  <c r="BZ56" i="9" s="1"/>
  <c r="BZ57" i="9" s="1"/>
  <c r="BZ58" i="9" s="1"/>
  <c r="BZ59" i="9" s="1"/>
  <c r="BZ60" i="9" s="1"/>
  <c r="BZ61" i="9" s="1"/>
  <c r="I18" i="9" l="1"/>
  <c r="DA18" i="9" s="1"/>
  <c r="H18" i="9"/>
  <c r="CZ18" i="9" s="1"/>
  <c r="G18" i="9"/>
  <c r="F18" i="9"/>
  <c r="CX18" i="9" s="1"/>
  <c r="D18" i="9"/>
  <c r="CV18" i="9" s="1"/>
  <c r="I17" i="9"/>
  <c r="DA17" i="9" s="1"/>
  <c r="H17" i="9"/>
  <c r="CZ17" i="9" s="1"/>
  <c r="G17" i="9"/>
  <c r="F17" i="9"/>
  <c r="CX17" i="9" s="1"/>
  <c r="D17" i="9"/>
  <c r="CV17" i="9" s="1"/>
  <c r="I16" i="9"/>
  <c r="DA16" i="9" s="1"/>
  <c r="H16" i="9"/>
  <c r="CZ16" i="9" s="1"/>
  <c r="G16" i="9"/>
  <c r="F16" i="9"/>
  <c r="CX16" i="9" s="1"/>
  <c r="D16" i="9"/>
  <c r="CV16" i="9" s="1"/>
  <c r="I15" i="9"/>
  <c r="DA15" i="9" s="1"/>
  <c r="H15" i="9"/>
  <c r="CZ15" i="9" s="1"/>
  <c r="G15" i="9"/>
  <c r="CR15" i="9" s="1"/>
  <c r="J52" i="9" s="1"/>
  <c r="J54" i="9" s="1"/>
  <c r="F15" i="9"/>
  <c r="CX15" i="9" s="1"/>
  <c r="D15" i="9"/>
  <c r="CV15" i="9" s="1"/>
  <c r="I14" i="9"/>
  <c r="DA14" i="9" s="1"/>
  <c r="H14" i="9"/>
  <c r="CZ14" i="9" s="1"/>
  <c r="G14" i="9"/>
  <c r="F14" i="9"/>
  <c r="CX14" i="9" s="1"/>
  <c r="D14" i="9"/>
  <c r="CV14" i="9" s="1"/>
  <c r="I13" i="9"/>
  <c r="DA13" i="9" s="1"/>
  <c r="H13" i="9"/>
  <c r="CZ13" i="9" s="1"/>
  <c r="G13" i="9"/>
  <c r="F13" i="9"/>
  <c r="CX13" i="9" s="1"/>
  <c r="D13" i="9"/>
  <c r="CV13" i="9" s="1"/>
  <c r="I12" i="9"/>
  <c r="DA12" i="9" s="1"/>
  <c r="H12" i="9"/>
  <c r="CZ12" i="9" s="1"/>
  <c r="G12" i="9"/>
  <c r="F12" i="9"/>
  <c r="D12" i="9"/>
  <c r="CV12" i="9" s="1"/>
  <c r="I11" i="9"/>
  <c r="DA11" i="9" s="1"/>
  <c r="H11" i="9"/>
  <c r="CZ11" i="9" s="1"/>
  <c r="G11" i="9"/>
  <c r="F11" i="9"/>
  <c r="D11" i="9"/>
  <c r="CV11" i="9" s="1"/>
  <c r="I10" i="9"/>
  <c r="DA10" i="9" s="1"/>
  <c r="H10" i="9"/>
  <c r="CZ10" i="9" s="1"/>
  <c r="G10" i="9"/>
  <c r="F10" i="9"/>
  <c r="CX10" i="9" s="1"/>
  <c r="D10" i="9"/>
  <c r="CV10" i="9" s="1"/>
  <c r="CH9" i="9"/>
  <c r="BR9" i="9"/>
  <c r="BJ9" i="9"/>
  <c r="BB9" i="9"/>
  <c r="AT9" i="9"/>
  <c r="AL9" i="9"/>
  <c r="AD9" i="9"/>
  <c r="V9" i="9"/>
  <c r="N9" i="9"/>
  <c r="I9" i="9"/>
  <c r="DA9" i="9" s="1"/>
  <c r="H9" i="9"/>
  <c r="CZ9" i="9" s="1"/>
  <c r="G9" i="9"/>
  <c r="CQ9" i="9" s="1"/>
  <c r="J46" i="9" s="1"/>
  <c r="J57" i="9" s="1"/>
  <c r="F9" i="9"/>
  <c r="CX9" i="9" s="1"/>
  <c r="D9" i="9"/>
  <c r="CV9" i="9" s="1"/>
  <c r="D33" i="9" l="1"/>
  <c r="D36" i="9" s="1"/>
  <c r="AL10" i="9"/>
  <c r="BR10" i="9"/>
  <c r="V10" i="9"/>
  <c r="BB10" i="9"/>
  <c r="AD10" i="9"/>
  <c r="BJ10" i="9"/>
  <c r="CX11" i="9"/>
  <c r="CP11" i="9"/>
  <c r="N10" i="9"/>
  <c r="N11" i="9" s="1"/>
  <c r="AT10" i="9"/>
  <c r="AT11" i="9" s="1"/>
  <c r="CH10" i="9"/>
  <c r="CX12" i="9"/>
  <c r="CP12" i="9"/>
  <c r="CY13" i="9"/>
  <c r="CY17" i="9"/>
  <c r="CY10" i="9"/>
  <c r="CY14" i="9"/>
  <c r="CY18" i="9"/>
  <c r="CY11" i="9"/>
  <c r="CY15" i="9"/>
  <c r="CY9" i="9"/>
  <c r="CY12" i="9"/>
  <c r="CY16" i="9"/>
  <c r="F33" i="9"/>
  <c r="H33" i="9"/>
  <c r="G33" i="9"/>
  <c r="I33" i="9"/>
  <c r="N12" i="9" l="1"/>
  <c r="N13" i="9" s="1"/>
  <c r="N14" i="9" s="1"/>
  <c r="CH11" i="9"/>
  <c r="AT12" i="9"/>
  <c r="AT13" i="9" s="1"/>
  <c r="F36" i="9"/>
  <c r="AD11" i="9"/>
  <c r="BR11" i="9"/>
  <c r="J50" i="9"/>
  <c r="BJ11" i="9"/>
  <c r="BB12" i="9"/>
  <c r="BB11" i="9"/>
  <c r="V11" i="9"/>
  <c r="AL11" i="9"/>
  <c r="BJ12" i="9"/>
  <c r="AD12" i="9" l="1"/>
  <c r="BR12" i="9"/>
  <c r="BR13" i="9" s="1"/>
  <c r="AL12" i="9"/>
  <c r="BB13" i="9"/>
  <c r="CH12" i="9"/>
  <c r="N15" i="9"/>
  <c r="N16" i="9" s="1"/>
  <c r="K41" i="9"/>
  <c r="V12" i="9"/>
  <c r="BJ13" i="9"/>
  <c r="BJ14" i="9" s="1"/>
  <c r="AT14" i="9"/>
  <c r="AT15" i="9" s="1"/>
  <c r="AP9" i="9"/>
  <c r="CD11" i="9"/>
  <c r="BJ15" i="9" l="1"/>
  <c r="V13" i="9"/>
  <c r="AD13" i="9"/>
  <c r="AT16" i="9"/>
  <c r="N17" i="9"/>
  <c r="BJ16" i="9"/>
  <c r="BB14" i="9"/>
  <c r="BR14" i="9"/>
  <c r="AL13" i="9"/>
  <c r="CH13" i="9"/>
  <c r="CD16" i="9"/>
  <c r="CD15" i="9"/>
  <c r="CD9" i="9"/>
  <c r="CD10" i="9"/>
  <c r="CD12" i="9"/>
  <c r="CD14" i="9"/>
  <c r="CD18" i="9"/>
  <c r="CD17" i="9"/>
  <c r="CD13" i="9"/>
  <c r="CD21" i="9"/>
  <c r="CD24" i="9"/>
  <c r="CD33" i="9"/>
  <c r="CD47" i="9"/>
  <c r="CD35" i="9"/>
  <c r="CD61" i="9"/>
  <c r="CD50" i="9"/>
  <c r="CD23" i="9"/>
  <c r="CD54" i="9"/>
  <c r="CD19" i="9"/>
  <c r="CD29" i="9"/>
  <c r="CD55" i="9"/>
  <c r="CD46" i="9"/>
  <c r="CD42" i="9"/>
  <c r="CD40" i="9"/>
  <c r="CD38" i="9"/>
  <c r="CD27" i="9"/>
  <c r="CD56" i="9"/>
  <c r="CD30" i="9"/>
  <c r="CD60" i="9"/>
  <c r="CD36" i="9"/>
  <c r="CD22" i="9"/>
  <c r="CD48" i="9"/>
  <c r="CD34" i="9"/>
  <c r="CD44" i="9"/>
  <c r="CD58" i="9"/>
  <c r="CD25" i="9"/>
  <c r="CD52" i="9"/>
  <c r="CD49" i="9"/>
  <c r="CD28" i="9"/>
  <c r="CD39" i="9"/>
  <c r="CD37" i="9"/>
  <c r="CD26" i="9"/>
  <c r="CD43" i="9"/>
  <c r="CD59" i="9"/>
  <c r="CD51" i="9"/>
  <c r="CD53" i="9"/>
  <c r="CD20" i="9"/>
  <c r="CD41" i="9"/>
  <c r="CD57" i="9"/>
  <c r="CD45" i="9"/>
  <c r="CU9" i="2"/>
  <c r="V14" i="9" l="1"/>
  <c r="V15" i="9" s="1"/>
  <c r="V16" i="9" s="1"/>
  <c r="AD14" i="9"/>
  <c r="BB16" i="9"/>
  <c r="BB15" i="9"/>
  <c r="N18" i="9"/>
  <c r="N19" i="9" s="1"/>
  <c r="CH14" i="9"/>
  <c r="BR15" i="9"/>
  <c r="AT17" i="9"/>
  <c r="AL14" i="9"/>
  <c r="AL15" i="9"/>
  <c r="CH15" i="9"/>
  <c r="CH16" i="9" s="1"/>
  <c r="BJ17" i="9"/>
  <c r="CF9" i="9"/>
  <c r="CG9" i="9"/>
  <c r="V17" i="9" l="1"/>
  <c r="V18" i="9" s="1"/>
  <c r="AD15" i="9"/>
  <c r="AD16" i="9" s="1"/>
  <c r="BJ18" i="9"/>
  <c r="BJ19" i="9" s="1"/>
  <c r="BJ20" i="9" s="1"/>
  <c r="V19" i="9"/>
  <c r="CH17" i="9"/>
  <c r="BB17" i="9"/>
  <c r="AL16" i="9"/>
  <c r="AT18" i="9"/>
  <c r="N20" i="9"/>
  <c r="BR16" i="9"/>
  <c r="BR17" i="9"/>
  <c r="BR18" i="9" s="1"/>
  <c r="BR19" i="9" s="1"/>
  <c r="BR20" i="9" s="1"/>
  <c r="BR21" i="9" s="1"/>
  <c r="BR22" i="9" s="1"/>
  <c r="BR23" i="9" s="1"/>
  <c r="BR24" i="9" s="1"/>
  <c r="BR25" i="9" s="1"/>
  <c r="BR26" i="9" s="1"/>
  <c r="BR27" i="9" s="1"/>
  <c r="BR28" i="9" s="1"/>
  <c r="BR29" i="9" s="1"/>
  <c r="BR30" i="9" l="1"/>
  <c r="BR31" i="9" s="1"/>
  <c r="BR32" i="9" s="1"/>
  <c r="BR33" i="9" s="1"/>
  <c r="BR34" i="9" s="1"/>
  <c r="N21" i="9"/>
  <c r="AT19" i="9"/>
  <c r="AL17" i="9"/>
  <c r="CH18" i="9"/>
  <c r="AD17" i="9"/>
  <c r="BJ21" i="9"/>
  <c r="BJ22" i="9" s="1"/>
  <c r="BJ23" i="9" s="1"/>
  <c r="BJ24" i="9" s="1"/>
  <c r="BJ25" i="9" s="1"/>
  <c r="BJ26" i="9" s="1"/>
  <c r="BJ27" i="9" s="1"/>
  <c r="BJ28" i="9" s="1"/>
  <c r="BJ29" i="9"/>
  <c r="BJ30" i="9" s="1"/>
  <c r="BJ31" i="9" s="1"/>
  <c r="BJ32" i="9" s="1"/>
  <c r="BJ33" i="9" s="1"/>
  <c r="BJ34" i="9" s="1"/>
  <c r="BJ35" i="9" s="1"/>
  <c r="BJ36" i="9" s="1"/>
  <c r="BJ37" i="9" s="1"/>
  <c r="BJ38" i="9" s="1"/>
  <c r="BJ39" i="9" s="1"/>
  <c r="BJ40" i="9" s="1"/>
  <c r="BJ41" i="9" s="1"/>
  <c r="BJ42" i="9" s="1"/>
  <c r="BJ43" i="9" s="1"/>
  <c r="BJ44" i="9" s="1"/>
  <c r="BJ45" i="9" s="1"/>
  <c r="BJ46" i="9" s="1"/>
  <c r="BJ47" i="9" s="1"/>
  <c r="BJ48" i="9" s="1"/>
  <c r="BJ49" i="9" s="1"/>
  <c r="BJ50" i="9" s="1"/>
  <c r="BJ51" i="9" s="1"/>
  <c r="BJ52" i="9" s="1"/>
  <c r="BJ53" i="9" s="1"/>
  <c r="BJ54" i="9" s="1"/>
  <c r="BJ55" i="9" s="1"/>
  <c r="BJ56" i="9" s="1"/>
  <c r="BJ57" i="9" s="1"/>
  <c r="BJ58" i="9" s="1"/>
  <c r="BJ59" i="9" s="1"/>
  <c r="BJ60" i="9" s="1"/>
  <c r="BJ61" i="9" s="1"/>
  <c r="BB18" i="9"/>
  <c r="V20" i="9"/>
  <c r="BV9" i="9" l="1"/>
  <c r="BR35" i="9"/>
  <c r="BR36" i="9" s="1"/>
  <c r="BR37" i="9" s="1"/>
  <c r="BR38" i="9" s="1"/>
  <c r="BR39" i="9" s="1"/>
  <c r="BR40" i="9" s="1"/>
  <c r="BR41" i="9" s="1"/>
  <c r="BR42" i="9" s="1"/>
  <c r="BR43" i="9" s="1"/>
  <c r="BR44" i="9" s="1"/>
  <c r="BR45" i="9" s="1"/>
  <c r="BR46" i="9" s="1"/>
  <c r="BR47" i="9" s="1"/>
  <c r="BR48" i="9" s="1"/>
  <c r="BR49" i="9" s="1"/>
  <c r="BR50" i="9" s="1"/>
  <c r="BR51" i="9" s="1"/>
  <c r="BR52" i="9" s="1"/>
  <c r="BR53" i="9" s="1"/>
  <c r="BR54" i="9" s="1"/>
  <c r="BR55" i="9" s="1"/>
  <c r="BR56" i="9" s="1"/>
  <c r="BR57" i="9" s="1"/>
  <c r="BR58" i="9" s="1"/>
  <c r="BR59" i="9" s="1"/>
  <c r="BR60" i="9" s="1"/>
  <c r="BR61" i="9" s="1"/>
  <c r="BV10" i="9" s="1"/>
  <c r="AD18" i="9"/>
  <c r="N22" i="9"/>
  <c r="V21" i="9"/>
  <c r="BB19" i="9"/>
  <c r="CH19" i="9"/>
  <c r="AL18" i="9"/>
  <c r="AT20" i="9"/>
  <c r="BN20" i="9"/>
  <c r="BV12" i="9" l="1"/>
  <c r="BV15" i="9"/>
  <c r="BV40" i="9"/>
  <c r="BV24" i="9"/>
  <c r="BV33" i="9"/>
  <c r="BV47" i="9"/>
  <c r="BV13" i="9"/>
  <c r="BV14" i="9"/>
  <c r="BV21" i="9"/>
  <c r="BV23" i="9"/>
  <c r="BV20" i="9"/>
  <c r="BV29" i="9"/>
  <c r="BV54" i="9"/>
  <c r="BV34" i="9"/>
  <c r="BV36" i="9"/>
  <c r="BV27" i="9"/>
  <c r="BV11" i="9"/>
  <c r="BV16" i="9"/>
  <c r="BV28" i="9"/>
  <c r="BV22" i="9"/>
  <c r="BV17" i="9"/>
  <c r="BV30" i="9"/>
  <c r="BV19" i="9"/>
  <c r="BV18" i="9"/>
  <c r="BV56" i="9"/>
  <c r="BV26" i="9"/>
  <c r="BV25" i="9"/>
  <c r="AT21" i="9"/>
  <c r="BV48" i="9"/>
  <c r="BV53" i="9"/>
  <c r="BV46" i="9"/>
  <c r="BV59" i="9"/>
  <c r="BV37" i="9"/>
  <c r="BV39" i="9"/>
  <c r="BV55" i="9"/>
  <c r="BV50" i="9"/>
  <c r="BV44" i="9"/>
  <c r="BV42" i="9"/>
  <c r="BV41" i="9"/>
  <c r="BV57" i="9"/>
  <c r="BV45" i="9"/>
  <c r="BV43" i="9"/>
  <c r="BV38" i="9"/>
  <c r="BV35" i="9"/>
  <c r="BV52" i="9"/>
  <c r="CH20" i="9"/>
  <c r="N23" i="9"/>
  <c r="AD19" i="9"/>
  <c r="BV60" i="9"/>
  <c r="BV58" i="9"/>
  <c r="V22" i="9"/>
  <c r="AL19" i="9"/>
  <c r="BB20" i="9"/>
  <c r="BV51" i="9"/>
  <c r="BV61" i="9"/>
  <c r="BV49" i="9"/>
  <c r="BN50" i="9"/>
  <c r="BN30" i="9"/>
  <c r="BN56" i="9"/>
  <c r="BN40" i="9"/>
  <c r="BN37" i="9"/>
  <c r="BN36" i="9"/>
  <c r="BN33" i="9"/>
  <c r="BN38" i="9"/>
  <c r="BN29" i="9"/>
  <c r="BN47" i="9"/>
  <c r="BN59" i="9"/>
  <c r="BN52" i="9"/>
  <c r="BN42" i="9"/>
  <c r="BN58" i="9"/>
  <c r="BN39" i="9"/>
  <c r="BN35" i="9"/>
  <c r="BN55" i="9"/>
  <c r="BN27" i="9"/>
  <c r="BN41" i="9"/>
  <c r="BN46" i="9"/>
  <c r="BN43" i="9"/>
  <c r="BN51" i="9"/>
  <c r="BN34" i="9"/>
  <c r="BN48" i="9"/>
  <c r="BN28" i="9"/>
  <c r="BN21" i="9"/>
  <c r="BN23" i="9"/>
  <c r="BN9" i="9"/>
  <c r="BN10" i="9"/>
  <c r="BN11" i="9"/>
  <c r="BN12" i="9"/>
  <c r="BN14" i="9"/>
  <c r="BN15" i="9"/>
  <c r="BN13" i="9"/>
  <c r="BN18" i="9"/>
  <c r="BN16" i="9"/>
  <c r="BN19" i="9"/>
  <c r="BN17" i="9"/>
  <c r="BN25" i="9"/>
  <c r="BN26" i="9"/>
  <c r="BN24" i="9"/>
  <c r="BN22" i="9"/>
  <c r="BN53" i="9"/>
  <c r="BN54" i="9"/>
  <c r="BN57" i="9"/>
  <c r="BN60" i="9"/>
  <c r="BN44" i="9"/>
  <c r="BN61" i="9"/>
  <c r="BN45" i="9"/>
  <c r="BN49" i="9"/>
  <c r="AT22" i="9" l="1"/>
  <c r="BX9" i="9"/>
  <c r="V23" i="9"/>
  <c r="BY9" i="9"/>
  <c r="BB21" i="9"/>
  <c r="AL20" i="9"/>
  <c r="AD20" i="9"/>
  <c r="N24" i="9"/>
  <c r="CH21" i="9"/>
  <c r="CH22" i="9" s="1"/>
  <c r="CH23" i="9" s="1"/>
  <c r="CH24" i="9" s="1"/>
  <c r="BQ9" i="9"/>
  <c r="BP9" i="9"/>
  <c r="AT23" i="9" l="1"/>
  <c r="AT24" i="9" s="1"/>
  <c r="AT25" i="9" s="1"/>
  <c r="AT26" i="9" s="1"/>
  <c r="AT27" i="9" s="1"/>
  <c r="AT28" i="9" s="1"/>
  <c r="AT29" i="9" s="1"/>
  <c r="AT30" i="9" s="1"/>
  <c r="AT31" i="9" s="1"/>
  <c r="AT32" i="9" s="1"/>
  <c r="AT33" i="9" s="1"/>
  <c r="AT34" i="9" s="1"/>
  <c r="AT35" i="9" s="1"/>
  <c r="AT36" i="9" s="1"/>
  <c r="AT37" i="9" s="1"/>
  <c r="AT38" i="9" s="1"/>
  <c r="AT39" i="9" s="1"/>
  <c r="AT40" i="9" s="1"/>
  <c r="AT41" i="9" s="1"/>
  <c r="AT42" i="9" s="1"/>
  <c r="AT43" i="9" s="1"/>
  <c r="AT44" i="9" s="1"/>
  <c r="AT45" i="9" s="1"/>
  <c r="AT46" i="9" s="1"/>
  <c r="AT47" i="9" s="1"/>
  <c r="AT48" i="9" s="1"/>
  <c r="AT49" i="9" s="1"/>
  <c r="AT50" i="9" s="1"/>
  <c r="AT51" i="9" s="1"/>
  <c r="AT52" i="9" s="1"/>
  <c r="AT53" i="9" s="1"/>
  <c r="AT54" i="9" s="1"/>
  <c r="AT55" i="9" s="1"/>
  <c r="AT56" i="9" s="1"/>
  <c r="AT57" i="9" s="1"/>
  <c r="AT58" i="9" s="1"/>
  <c r="AT59" i="9" s="1"/>
  <c r="AT60" i="9" s="1"/>
  <c r="AT61" i="9" s="1"/>
  <c r="AX11" i="9" s="1"/>
  <c r="CH25" i="9"/>
  <c r="CH26" i="9" s="1"/>
  <c r="CH27" i="9" s="1"/>
  <c r="CH28" i="9" s="1"/>
  <c r="CH29" i="9" s="1"/>
  <c r="CH30" i="9" s="1"/>
  <c r="CH31" i="9" s="1"/>
  <c r="CH32" i="9" s="1"/>
  <c r="CH33" i="9" s="1"/>
  <c r="CH34" i="9" s="1"/>
  <c r="CH35" i="9" s="1"/>
  <c r="CH36" i="9" s="1"/>
  <c r="CH37" i="9" s="1"/>
  <c r="CH38" i="9" s="1"/>
  <c r="CH39" i="9" s="1"/>
  <c r="CH40" i="9" s="1"/>
  <c r="CH41" i="9" s="1"/>
  <c r="CH42" i="9" s="1"/>
  <c r="BB22" i="9"/>
  <c r="V24" i="9"/>
  <c r="AD21" i="9"/>
  <c r="AL21" i="9"/>
  <c r="N25" i="9"/>
  <c r="AX9" i="9" l="1"/>
  <c r="AX37" i="9"/>
  <c r="AX16" i="9"/>
  <c r="AX20" i="9"/>
  <c r="AX26" i="9"/>
  <c r="AX23" i="9"/>
  <c r="AX33" i="9"/>
  <c r="AX46" i="9"/>
  <c r="AX55" i="9"/>
  <c r="AX47" i="9"/>
  <c r="AX48" i="9"/>
  <c r="AX10" i="9"/>
  <c r="AX60" i="9"/>
  <c r="AX12" i="9"/>
  <c r="AX44" i="9"/>
  <c r="AX36" i="9"/>
  <c r="AX30" i="9"/>
  <c r="AX43" i="9"/>
  <c r="AX52" i="9"/>
  <c r="AX57" i="9"/>
  <c r="AX17" i="9"/>
  <c r="AX56" i="9"/>
  <c r="AX38" i="9"/>
  <c r="AX27" i="9"/>
  <c r="AX42" i="9"/>
  <c r="AX45" i="9"/>
  <c r="AX24" i="9"/>
  <c r="AX34" i="9"/>
  <c r="AX59" i="9"/>
  <c r="AX40" i="9"/>
  <c r="AX61" i="9"/>
  <c r="AX15" i="9"/>
  <c r="AX41" i="9"/>
  <c r="AX58" i="9"/>
  <c r="AX25" i="9"/>
  <c r="AX54" i="9"/>
  <c r="AX53" i="9"/>
  <c r="AX29" i="9"/>
  <c r="AX19" i="9"/>
  <c r="AX51" i="9"/>
  <c r="AX28" i="9"/>
  <c r="AX39" i="9"/>
  <c r="AX50" i="9"/>
  <c r="AX13" i="9"/>
  <c r="AX35" i="9"/>
  <c r="AX22" i="9"/>
  <c r="AX21" i="9"/>
  <c r="AX18" i="9"/>
  <c r="AX14" i="9"/>
  <c r="AX49" i="9"/>
  <c r="CH43" i="9"/>
  <c r="N26" i="9"/>
  <c r="BB23" i="9"/>
  <c r="AD22" i="9"/>
  <c r="AL22" i="9"/>
  <c r="V25" i="9"/>
  <c r="BA9" i="9" l="1"/>
  <c r="AZ9" i="9"/>
  <c r="N27" i="9"/>
  <c r="BB24" i="9"/>
  <c r="AD23" i="9"/>
  <c r="AD24" i="9" s="1"/>
  <c r="AD25" i="9" s="1"/>
  <c r="AD26" i="9" s="1"/>
  <c r="AD27" i="9" s="1"/>
  <c r="AD28" i="9" s="1"/>
  <c r="AD29" i="9" s="1"/>
  <c r="AD30" i="9" s="1"/>
  <c r="AD31" i="9" s="1"/>
  <c r="AD32" i="9" s="1"/>
  <c r="AD33" i="9" s="1"/>
  <c r="AD34" i="9" s="1"/>
  <c r="AD35" i="9" s="1"/>
  <c r="AD36" i="9" s="1"/>
  <c r="AD37" i="9" s="1"/>
  <c r="AD38" i="9" s="1"/>
  <c r="AD39" i="9" s="1"/>
  <c r="AD40" i="9" s="1"/>
  <c r="AD41" i="9" s="1"/>
  <c r="AD42" i="9" s="1"/>
  <c r="AD43" i="9" s="1"/>
  <c r="AD44" i="9" s="1"/>
  <c r="AD45" i="9" s="1"/>
  <c r="AD46" i="9" s="1"/>
  <c r="AD47" i="9" s="1"/>
  <c r="AD48" i="9" s="1"/>
  <c r="AD49" i="9" s="1"/>
  <c r="AD50" i="9" s="1"/>
  <c r="AD51" i="9" s="1"/>
  <c r="AD52" i="9" s="1"/>
  <c r="AD53" i="9" s="1"/>
  <c r="AD54" i="9" s="1"/>
  <c r="AD55" i="9" s="1"/>
  <c r="AD56" i="9" s="1"/>
  <c r="AD57" i="9" s="1"/>
  <c r="AD58" i="9" s="1"/>
  <c r="AD59" i="9" s="1"/>
  <c r="AD60" i="9" s="1"/>
  <c r="AD61" i="9" s="1"/>
  <c r="CH44" i="9"/>
  <c r="V26" i="9"/>
  <c r="V27" i="9" s="1"/>
  <c r="V28" i="9" s="1"/>
  <c r="V29" i="9" s="1"/>
  <c r="V30" i="9" s="1"/>
  <c r="V31" i="9" s="1"/>
  <c r="V32" i="9" s="1"/>
  <c r="V33" i="9" s="1"/>
  <c r="V34" i="9" s="1"/>
  <c r="V35" i="9" s="1"/>
  <c r="V36" i="9" s="1"/>
  <c r="V37" i="9" s="1"/>
  <c r="V38" i="9" s="1"/>
  <c r="V39" i="9" s="1"/>
  <c r="V40" i="9" s="1"/>
  <c r="V41" i="9" s="1"/>
  <c r="V42" i="9" s="1"/>
  <c r="V43" i="9" s="1"/>
  <c r="V44" i="9" s="1"/>
  <c r="V45" i="9" s="1"/>
  <c r="V46" i="9" s="1"/>
  <c r="V47" i="9" s="1"/>
  <c r="V48" i="9" s="1"/>
  <c r="V49" i="9" s="1"/>
  <c r="V50" i="9" s="1"/>
  <c r="V51" i="9" s="1"/>
  <c r="V52" i="9" s="1"/>
  <c r="V53" i="9" s="1"/>
  <c r="V54" i="9" s="1"/>
  <c r="V55" i="9" s="1"/>
  <c r="V56" i="9" s="1"/>
  <c r="V57" i="9" s="1"/>
  <c r="V58" i="9" s="1"/>
  <c r="V59" i="9" s="1"/>
  <c r="V60" i="9" s="1"/>
  <c r="V61" i="9" s="1"/>
  <c r="Z9" i="9" s="1"/>
  <c r="AL23" i="9"/>
  <c r="BB25" i="9" l="1"/>
  <c r="Z11" i="9"/>
  <c r="Z10" i="9"/>
  <c r="Z12" i="9"/>
  <c r="Z15" i="9"/>
  <c r="Z14" i="9"/>
  <c r="Z13" i="9"/>
  <c r="Z19" i="9"/>
  <c r="Z17" i="9"/>
  <c r="Z18" i="9"/>
  <c r="Z16" i="9"/>
  <c r="Z21" i="9"/>
  <c r="Z22" i="9"/>
  <c r="Z23" i="9"/>
  <c r="Z20" i="9"/>
  <c r="AH19" i="9"/>
  <c r="AH20" i="9"/>
  <c r="AH18" i="9"/>
  <c r="AH16" i="9"/>
  <c r="AH21" i="9"/>
  <c r="AH44" i="9"/>
  <c r="AH12" i="9"/>
  <c r="AH11" i="9"/>
  <c r="AH9" i="9"/>
  <c r="AH14" i="9"/>
  <c r="AH10" i="9"/>
  <c r="AH13" i="9"/>
  <c r="AH15" i="9"/>
  <c r="AH17" i="9"/>
  <c r="AH54" i="9"/>
  <c r="Z50" i="9"/>
  <c r="AH50" i="9"/>
  <c r="Z38" i="9"/>
  <c r="AH60" i="9"/>
  <c r="AH52" i="9"/>
  <c r="Z40" i="9"/>
  <c r="Z30" i="9"/>
  <c r="Z24" i="9"/>
  <c r="Z49" i="9"/>
  <c r="Z51" i="9"/>
  <c r="Z43" i="9"/>
  <c r="Z46" i="9"/>
  <c r="Z48" i="9"/>
  <c r="Z26" i="9"/>
  <c r="Z53" i="9"/>
  <c r="Z27" i="9"/>
  <c r="Z34" i="9"/>
  <c r="Z56" i="9"/>
  <c r="Z36" i="9"/>
  <c r="Z54" i="9"/>
  <c r="Z29" i="9"/>
  <c r="Z45" i="9"/>
  <c r="Z60" i="9"/>
  <c r="Z39" i="9"/>
  <c r="Z58" i="9"/>
  <c r="Z42" i="9"/>
  <c r="Z59" i="9"/>
  <c r="Z61" i="9"/>
  <c r="Z44" i="9"/>
  <c r="Z57" i="9"/>
  <c r="Z52" i="9"/>
  <c r="Z25" i="9"/>
  <c r="Z55" i="9"/>
  <c r="Z28" i="9"/>
  <c r="Z47" i="9"/>
  <c r="Z41" i="9"/>
  <c r="Z35" i="9"/>
  <c r="Z33" i="9"/>
  <c r="Z37" i="9"/>
  <c r="AH43" i="9"/>
  <c r="AH59" i="9"/>
  <c r="N28" i="9"/>
  <c r="AL24" i="9"/>
  <c r="AL25" i="9" s="1"/>
  <c r="AL26" i="9" s="1"/>
  <c r="AL27" i="9" s="1"/>
  <c r="AL28" i="9" s="1"/>
  <c r="AL29" i="9" s="1"/>
  <c r="AL30" i="9" s="1"/>
  <c r="AL31" i="9" s="1"/>
  <c r="AL32" i="9" s="1"/>
  <c r="AL33" i="9" s="1"/>
  <c r="AL34" i="9" s="1"/>
  <c r="AL35" i="9" s="1"/>
  <c r="AL36" i="9" s="1"/>
  <c r="AL37" i="9" s="1"/>
  <c r="AL38" i="9" s="1"/>
  <c r="AL39" i="9" s="1"/>
  <c r="AL40" i="9" s="1"/>
  <c r="AL41" i="9" s="1"/>
  <c r="AL42" i="9" s="1"/>
  <c r="AL43" i="9" s="1"/>
  <c r="AL44" i="9" s="1"/>
  <c r="AL45" i="9" s="1"/>
  <c r="AL46" i="9" s="1"/>
  <c r="AL47" i="9" s="1"/>
  <c r="AL48" i="9" s="1"/>
  <c r="AL49" i="9" s="1"/>
  <c r="AL50" i="9" s="1"/>
  <c r="AL51" i="9" s="1"/>
  <c r="AL52" i="9" s="1"/>
  <c r="AL53" i="9" s="1"/>
  <c r="AL54" i="9" s="1"/>
  <c r="AL55" i="9" s="1"/>
  <c r="AL56" i="9" s="1"/>
  <c r="AL57" i="9" s="1"/>
  <c r="AL58" i="9" s="1"/>
  <c r="AL59" i="9" s="1"/>
  <c r="AL60" i="9" s="1"/>
  <c r="AL61" i="9" s="1"/>
  <c r="CH45" i="9"/>
  <c r="AH39" i="9"/>
  <c r="AH40" i="9"/>
  <c r="AH51" i="9"/>
  <c r="AH42" i="9"/>
  <c r="AH28" i="9"/>
  <c r="AH58" i="9"/>
  <c r="AH24" i="9"/>
  <c r="AH61" i="9"/>
  <c r="AH53" i="9"/>
  <c r="AH25" i="9"/>
  <c r="AH30" i="9"/>
  <c r="AH49" i="9"/>
  <c r="AH56" i="9"/>
  <c r="AH36" i="9"/>
  <c r="AH45" i="9"/>
  <c r="AH46" i="9"/>
  <c r="AH35" i="9"/>
  <c r="AH27" i="9"/>
  <c r="AH41" i="9"/>
  <c r="AH33" i="9"/>
  <c r="AH26" i="9"/>
  <c r="AH22" i="9"/>
  <c r="AH38" i="9"/>
  <c r="AH47" i="9"/>
  <c r="AH29" i="9"/>
  <c r="AH57" i="9"/>
  <c r="AH55" i="9"/>
  <c r="AH48" i="9"/>
  <c r="AH34" i="9"/>
  <c r="AH37" i="9"/>
  <c r="AH23" i="9"/>
  <c r="BB26" i="9" l="1"/>
  <c r="AP17" i="9"/>
  <c r="AP10" i="9"/>
  <c r="AP19" i="9"/>
  <c r="AP20" i="9"/>
  <c r="AP61" i="9"/>
  <c r="AP14" i="9"/>
  <c r="AP12" i="9"/>
  <c r="AP16" i="9"/>
  <c r="AP15" i="9"/>
  <c r="AP11" i="9"/>
  <c r="AP18" i="9"/>
  <c r="AP13" i="9"/>
  <c r="AP22" i="9"/>
  <c r="AP21" i="9"/>
  <c r="N29" i="9"/>
  <c r="N30" i="9" s="1"/>
  <c r="N31" i="9" s="1"/>
  <c r="N32" i="9" s="1"/>
  <c r="N33" i="9" s="1"/>
  <c r="N34" i="9" s="1"/>
  <c r="N35" i="9" s="1"/>
  <c r="N36" i="9" s="1"/>
  <c r="N37" i="9" s="1"/>
  <c r="N38" i="9" s="1"/>
  <c r="N39" i="9" s="1"/>
  <c r="N40" i="9" s="1"/>
  <c r="N41" i="9" s="1"/>
  <c r="N42" i="9" s="1"/>
  <c r="N43" i="9" s="1"/>
  <c r="N44" i="9" s="1"/>
  <c r="N45" i="9" s="1"/>
  <c r="N46" i="9" s="1"/>
  <c r="N47" i="9" s="1"/>
  <c r="N48" i="9" s="1"/>
  <c r="N49" i="9" s="1"/>
  <c r="N50" i="9" s="1"/>
  <c r="N51" i="9" s="1"/>
  <c r="N52" i="9" s="1"/>
  <c r="N53" i="9" s="1"/>
  <c r="N54" i="9" s="1"/>
  <c r="N55" i="9" s="1"/>
  <c r="N56" i="9" s="1"/>
  <c r="N57" i="9" s="1"/>
  <c r="N58" i="9" s="1"/>
  <c r="N59" i="9" s="1"/>
  <c r="N60" i="9" s="1"/>
  <c r="N61" i="9" s="1"/>
  <c r="AP33" i="9"/>
  <c r="AP40" i="9"/>
  <c r="AP35" i="9"/>
  <c r="AP46" i="9"/>
  <c r="AP37" i="9"/>
  <c r="AP24" i="9"/>
  <c r="AP57" i="9"/>
  <c r="AP27" i="9"/>
  <c r="AP45" i="9"/>
  <c r="AP58" i="9"/>
  <c r="AP60" i="9"/>
  <c r="AP42" i="9"/>
  <c r="AP28" i="9"/>
  <c r="AP44" i="9"/>
  <c r="AP34" i="9"/>
  <c r="AP23" i="9"/>
  <c r="AP48" i="9"/>
  <c r="AP30" i="9"/>
  <c r="AP49" i="9"/>
  <c r="AP50" i="9"/>
  <c r="AP39" i="9"/>
  <c r="AP47" i="9"/>
  <c r="AP29" i="9"/>
  <c r="AP38" i="9"/>
  <c r="AP41" i="9"/>
  <c r="AP51" i="9"/>
  <c r="AP55" i="9"/>
  <c r="AP36" i="9"/>
  <c r="AP43" i="9"/>
  <c r="AP53" i="9"/>
  <c r="AP56" i="9"/>
  <c r="AP25" i="9"/>
  <c r="CH46" i="9"/>
  <c r="AP26" i="9"/>
  <c r="AC9" i="9"/>
  <c r="AB9" i="9"/>
  <c r="AP52" i="9"/>
  <c r="AK9" i="9"/>
  <c r="AJ9" i="9"/>
  <c r="AP59" i="9"/>
  <c r="AP54" i="9"/>
  <c r="CH47" i="9" l="1"/>
  <c r="CH48" i="9" s="1"/>
  <c r="CH49" i="9" s="1"/>
  <c r="CH50" i="9" s="1"/>
  <c r="CH51" i="9" s="1"/>
  <c r="CH52" i="9" s="1"/>
  <c r="CH53" i="9" s="1"/>
  <c r="BB27" i="9"/>
  <c r="R37" i="9"/>
  <c r="R33" i="9"/>
  <c r="R38" i="9"/>
  <c r="R57" i="9"/>
  <c r="R46" i="9"/>
  <c r="R45" i="9"/>
  <c r="R52" i="9"/>
  <c r="R39" i="9"/>
  <c r="R26" i="9"/>
  <c r="R43" i="9"/>
  <c r="R40" i="9"/>
  <c r="R41" i="9"/>
  <c r="R53" i="9"/>
  <c r="R56" i="9"/>
  <c r="R28" i="9"/>
  <c r="R47" i="9"/>
  <c r="R51" i="9"/>
  <c r="R23" i="9"/>
  <c r="R13" i="9"/>
  <c r="R12" i="9"/>
  <c r="R9" i="9"/>
  <c r="R17" i="9"/>
  <c r="R11" i="9"/>
  <c r="R16" i="9"/>
  <c r="R15" i="9"/>
  <c r="R14" i="9"/>
  <c r="R10" i="9"/>
  <c r="R19" i="9"/>
  <c r="R18" i="9"/>
  <c r="R20" i="9"/>
  <c r="R21" i="9"/>
  <c r="R22" i="9"/>
  <c r="R61" i="9"/>
  <c r="R48" i="9"/>
  <c r="R42" i="9"/>
  <c r="R34" i="9"/>
  <c r="R59" i="9"/>
  <c r="R58" i="9"/>
  <c r="R35" i="9"/>
  <c r="R27" i="9"/>
  <c r="R24" i="9"/>
  <c r="R30" i="9"/>
  <c r="R50" i="9"/>
  <c r="R29" i="9"/>
  <c r="R60" i="9"/>
  <c r="R44" i="9"/>
  <c r="R55" i="9"/>
  <c r="R49" i="9"/>
  <c r="R54" i="9"/>
  <c r="R36" i="9"/>
  <c r="R25" i="9"/>
  <c r="AR9" i="9"/>
  <c r="AS9" i="9"/>
  <c r="CH54" i="9" l="1"/>
  <c r="CH55" i="9" s="1"/>
  <c r="CH56" i="9" s="1"/>
  <c r="CH57" i="9" s="1"/>
  <c r="CH58" i="9" s="1"/>
  <c r="CH59" i="9" s="1"/>
  <c r="CH60" i="9" s="1"/>
  <c r="CH61" i="9" s="1"/>
  <c r="BB28" i="9"/>
  <c r="T9" i="9"/>
  <c r="U9" i="9"/>
  <c r="CL160" i="9" l="1"/>
  <c r="CL144" i="9"/>
  <c r="CL62" i="9"/>
  <c r="CL134" i="9"/>
  <c r="CL158" i="9"/>
  <c r="CL57" i="9"/>
  <c r="CL131" i="9"/>
  <c r="CL60" i="9"/>
  <c r="CL145" i="9"/>
  <c r="CL140" i="9"/>
  <c r="CL132" i="9"/>
  <c r="CL58" i="9"/>
  <c r="CL147" i="9"/>
  <c r="CL48" i="9"/>
  <c r="CL155" i="9"/>
  <c r="CL45" i="9"/>
  <c r="CL130" i="9"/>
  <c r="CL133" i="9"/>
  <c r="CL136" i="9"/>
  <c r="CL146" i="9"/>
  <c r="CL139" i="9"/>
  <c r="CL142" i="9"/>
  <c r="CL50" i="9"/>
  <c r="CL148" i="9"/>
  <c r="CL56" i="9"/>
  <c r="CL143" i="9"/>
  <c r="CL154" i="9"/>
  <c r="CL153" i="9"/>
  <c r="CL46" i="9"/>
  <c r="CL52" i="9"/>
  <c r="CL47" i="9"/>
  <c r="CL137" i="9"/>
  <c r="CL150" i="9"/>
  <c r="CL55" i="9"/>
  <c r="CL129" i="9"/>
  <c r="CL138" i="9"/>
  <c r="CL54" i="9"/>
  <c r="CL152" i="9"/>
  <c r="CL53" i="9"/>
  <c r="CL37" i="9"/>
  <c r="CL28" i="9"/>
  <c r="CL11" i="9"/>
  <c r="CL9" i="9"/>
  <c r="CL10" i="9"/>
  <c r="CL13" i="9"/>
  <c r="CL15" i="9"/>
  <c r="CL14" i="9"/>
  <c r="CL12" i="9"/>
  <c r="CL16" i="9"/>
  <c r="CL17" i="9"/>
  <c r="CL18" i="9"/>
  <c r="CL20" i="9"/>
  <c r="CL19" i="9"/>
  <c r="CL22" i="9"/>
  <c r="CL23" i="9"/>
  <c r="CL30" i="9"/>
  <c r="CL24" i="9"/>
  <c r="CL38" i="9"/>
  <c r="CL39" i="9"/>
  <c r="CL35" i="9"/>
  <c r="CL41" i="9"/>
  <c r="CL25" i="9"/>
  <c r="CL34" i="9"/>
  <c r="CL157" i="9"/>
  <c r="CL61" i="9"/>
  <c r="CL59" i="9"/>
  <c r="CL149" i="9"/>
  <c r="CL151" i="9"/>
  <c r="CL159" i="9"/>
  <c r="CL156" i="9"/>
  <c r="CL33" i="9"/>
  <c r="CL141" i="9"/>
  <c r="CL29" i="9"/>
  <c r="CL27" i="9"/>
  <c r="CL36" i="9"/>
  <c r="CL44" i="9"/>
  <c r="CL26" i="9"/>
  <c r="CL135" i="9"/>
  <c r="CL49" i="9"/>
  <c r="CL51" i="9"/>
  <c r="CL21" i="9"/>
  <c r="CL40" i="9"/>
  <c r="CL43" i="9"/>
  <c r="CL42" i="9"/>
  <c r="BB29" i="9"/>
  <c r="CN9" i="9" l="1"/>
  <c r="CO9" i="9"/>
  <c r="BB30" i="9"/>
  <c r="BB31" i="9" l="1"/>
  <c r="BB32" i="9" l="1"/>
  <c r="BB33" i="9" s="1"/>
  <c r="BB34" i="9" s="1"/>
  <c r="BB35" i="9" s="1"/>
  <c r="BB36" i="9" s="1"/>
  <c r="BB37" i="9" s="1"/>
  <c r="BB38" i="9" s="1"/>
  <c r="BB39" i="9" s="1"/>
  <c r="BB40" i="9" s="1"/>
  <c r="BB41" i="9" s="1"/>
  <c r="BB42" i="9" s="1"/>
  <c r="BB43" i="9" s="1"/>
  <c r="BB44" i="9" s="1"/>
  <c r="BB45" i="9" s="1"/>
  <c r="BB46" i="9" s="1"/>
  <c r="BB47" i="9" s="1"/>
  <c r="BB48" i="9" s="1"/>
  <c r="BB49" i="9" s="1"/>
  <c r="BB50" i="9" s="1"/>
  <c r="BB51" i="9" s="1"/>
  <c r="BB52" i="9" s="1"/>
  <c r="BB53" i="9" l="1"/>
  <c r="BB54" i="9" s="1"/>
  <c r="BB55" i="9" s="1"/>
  <c r="BB56" i="9" s="1"/>
  <c r="BB57" i="9" s="1"/>
  <c r="BB58" i="9" s="1"/>
  <c r="BB59" i="9" s="1"/>
  <c r="BB60" i="9" s="1"/>
  <c r="BB61" i="9" s="1"/>
  <c r="BF45" i="9" s="1"/>
  <c r="BF50" i="9"/>
  <c r="BF49" i="9"/>
  <c r="BF59" i="9"/>
  <c r="BF55" i="9"/>
  <c r="BF44" i="9"/>
  <c r="BF54" i="9"/>
  <c r="BF36" i="9"/>
  <c r="BF56" i="9"/>
  <c r="BF35" i="9"/>
  <c r="BF27" i="9"/>
  <c r="BF34" i="9"/>
  <c r="BF29" i="9"/>
  <c r="BF39" i="9"/>
  <c r="BF23" i="9"/>
  <c r="BF60" i="9"/>
  <c r="BF24" i="9"/>
  <c r="BF41" i="9"/>
  <c r="BF37" i="9"/>
  <c r="BF43" i="9"/>
  <c r="BF46" i="9"/>
  <c r="BF25" i="9"/>
  <c r="BF28" i="9"/>
  <c r="BF40" i="9"/>
  <c r="BF26" i="9"/>
  <c r="BF57" i="9"/>
  <c r="BF11" i="9"/>
  <c r="CU11" i="9" s="1"/>
  <c r="BF9" i="9"/>
  <c r="BF14" i="9"/>
  <c r="CU14" i="9" s="1"/>
  <c r="BF12" i="9"/>
  <c r="CU12" i="9" s="1"/>
  <c r="BF10" i="9"/>
  <c r="CU10" i="9" s="1"/>
  <c r="BF13" i="9"/>
  <c r="CU13" i="9" s="1"/>
  <c r="BF15" i="9"/>
  <c r="CU15" i="9" s="1"/>
  <c r="BF18" i="9"/>
  <c r="CU18" i="9" s="1"/>
  <c r="BF16" i="9"/>
  <c r="CU16" i="9" s="1"/>
  <c r="BF19" i="9"/>
  <c r="BF20" i="9"/>
  <c r="BF17" i="9"/>
  <c r="CU17" i="9" s="1"/>
  <c r="BF22" i="9"/>
  <c r="BF53" i="9"/>
  <c r="BF21" i="9"/>
  <c r="BF33" i="9"/>
  <c r="BF52" i="9"/>
  <c r="BF30" i="9"/>
  <c r="BF61" i="9"/>
  <c r="BF38" i="9"/>
  <c r="BF47" i="9"/>
  <c r="BF48" i="9"/>
  <c r="BF51" i="9"/>
  <c r="BF42" i="9"/>
  <c r="BF58" i="9" l="1"/>
  <c r="BH9" i="9"/>
  <c r="BI9" i="9"/>
  <c r="CU9" i="9" l="1"/>
  <c r="K35" i="9" s="1"/>
  <c r="K38" i="9" l="1"/>
  <c r="K44" i="9" s="1"/>
</calcChain>
</file>

<file path=xl/sharedStrings.xml><?xml version="1.0" encoding="utf-8"?>
<sst xmlns="http://schemas.openxmlformats.org/spreadsheetml/2006/main" count="768" uniqueCount="123">
  <si>
    <t>ELEMENTS</t>
  </si>
  <si>
    <t>EXECUTION</t>
  </si>
  <si>
    <t>DIFFICULTY</t>
  </si>
  <si>
    <t>GROUP</t>
  </si>
  <si>
    <t>SPECIAL REQUIREMENTS</t>
  </si>
  <si>
    <t>BONUS</t>
  </si>
  <si>
    <t>B</t>
  </si>
  <si>
    <t>Judges Section</t>
  </si>
  <si>
    <t>Group Content</t>
  </si>
  <si>
    <t>2 x Grp 1</t>
  </si>
  <si>
    <t>2 x Grp 2</t>
  </si>
  <si>
    <t>2 x Grp 3</t>
  </si>
  <si>
    <t>2 x Grp 4</t>
  </si>
  <si>
    <t>Execution</t>
  </si>
  <si>
    <t>Artistry / Linkage</t>
  </si>
  <si>
    <t>Total Start Value:</t>
  </si>
  <si>
    <t>Total Execution:</t>
  </si>
  <si>
    <t>Gymnast Name:</t>
  </si>
  <si>
    <t>Sex</t>
  </si>
  <si>
    <t>Female</t>
  </si>
  <si>
    <t>Male</t>
  </si>
  <si>
    <t>Club:</t>
  </si>
  <si>
    <t>Straight jump</t>
  </si>
  <si>
    <t xml:space="preserve">Jump ½ turn </t>
  </si>
  <si>
    <t xml:space="preserve">Star jump </t>
  </si>
  <si>
    <t>Tuck jump</t>
  </si>
  <si>
    <t>2 x dynamic 1/2 turns on knees</t>
  </si>
  <si>
    <t>A</t>
  </si>
  <si>
    <t xml:space="preserve">1 leg balance </t>
  </si>
  <si>
    <t xml:space="preserve">Splits (F or S) </t>
  </si>
  <si>
    <r>
      <t>Japana (up to 45</t>
    </r>
    <r>
      <rPr>
        <sz val="10"/>
        <color theme="1"/>
        <rFont val="Calibri"/>
        <family val="2"/>
      </rPr>
      <t>⁰ chest)</t>
    </r>
  </si>
  <si>
    <t>D Shape</t>
  </si>
  <si>
    <t xml:space="preserve">F or B support (lower or push up) </t>
  </si>
  <si>
    <t>F Support turn to B Support</t>
  </si>
  <si>
    <t>Piked V sit (hand supp.)</t>
  </si>
  <si>
    <t>½ lever (1 foot on floor)</t>
  </si>
  <si>
    <t>Shoulder stand (hip supp)</t>
  </si>
  <si>
    <t xml:space="preserve">Forward Roll </t>
  </si>
  <si>
    <t>Back Roll &amp; to straddle</t>
  </si>
  <si>
    <t>Circle (‘teddy bear’) roll</t>
  </si>
  <si>
    <t>Side Roll (various shapes)</t>
  </si>
  <si>
    <t>Egg roll (leg shape optional)</t>
  </si>
  <si>
    <t>Bridge</t>
  </si>
  <si>
    <t>Cartwheel</t>
  </si>
  <si>
    <t>Handstand return to feet</t>
  </si>
  <si>
    <t>Headstand  (leg optional)</t>
  </si>
  <si>
    <t>Split leap / jump (120° )</t>
  </si>
  <si>
    <t xml:space="preserve">Stag leap or jump </t>
  </si>
  <si>
    <t>Cat leap</t>
  </si>
  <si>
    <t xml:space="preserve">Jump full turn </t>
  </si>
  <si>
    <t xml:space="preserve">Scissor jump </t>
  </si>
  <si>
    <t>W jump</t>
  </si>
  <si>
    <t>Arabesque</t>
  </si>
  <si>
    <t>Japana (flat back, chest to floor)</t>
  </si>
  <si>
    <t>Fall to prone push to Front Support</t>
  </si>
  <si>
    <t>Swedish Fall</t>
  </si>
  <si>
    <t>Piked V sit (no supp.)</t>
  </si>
  <si>
    <t xml:space="preserve">1/2 lever shown (straight or straddled) </t>
  </si>
  <si>
    <t>Shoulder stand (no support)</t>
  </si>
  <si>
    <t>F Roll to straddle stand</t>
  </si>
  <si>
    <t xml:space="preserve">Handstand F roll </t>
  </si>
  <si>
    <t>B Roll to pike stand</t>
  </si>
  <si>
    <t>Handstand ½ turn</t>
  </si>
  <si>
    <t>Single Leg Circle</t>
  </si>
  <si>
    <t>Backward walkover</t>
  </si>
  <si>
    <r>
      <t>Cartwheel ¼ turn in (Front to Back)</t>
    </r>
    <r>
      <rPr>
        <sz val="10"/>
        <color theme="1"/>
        <rFont val="Calibri"/>
        <family val="2"/>
      </rPr>
      <t>↓</t>
    </r>
  </si>
  <si>
    <t>Cartwheel ¼ turn out</t>
  </si>
  <si>
    <t xml:space="preserve">1 Arm Cartwheel </t>
  </si>
  <si>
    <t>2 x side C/wheels (opt. entry / exit)</t>
  </si>
  <si>
    <t>Straddle Bunny Hop to Handstand</t>
  </si>
  <si>
    <t xml:space="preserve">Tuck Bunny Hop to Handstand </t>
  </si>
  <si>
    <t>FS</t>
  </si>
  <si>
    <t>Leap/Hop</t>
  </si>
  <si>
    <t>Validation 1</t>
  </si>
  <si>
    <t>Validation 2</t>
  </si>
  <si>
    <t>Validation 3</t>
  </si>
  <si>
    <t>Validation 4</t>
  </si>
  <si>
    <t>Validation 5</t>
  </si>
  <si>
    <t>Validation 6</t>
  </si>
  <si>
    <t>Validation 7</t>
  </si>
  <si>
    <t>Validation 8</t>
  </si>
  <si>
    <t>Validation 9</t>
  </si>
  <si>
    <t>Validation 10</t>
  </si>
  <si>
    <t>found</t>
  </si>
  <si>
    <t>list</t>
  </si>
  <si>
    <t>count if</t>
  </si>
  <si>
    <t>ofset</t>
  </si>
  <si>
    <t>Roundoff jump (optional shape)</t>
  </si>
  <si>
    <t>Roundoff</t>
  </si>
  <si>
    <t>Dive C/wheel (must show flight)</t>
  </si>
  <si>
    <t>Achieved</t>
  </si>
  <si>
    <t>GIRLS</t>
  </si>
  <si>
    <t>BOYS</t>
  </si>
  <si>
    <t>Group 2 skill - Held</t>
  </si>
  <si>
    <t>Crt met b4 B</t>
  </si>
  <si>
    <t>Criteria met before bonus</t>
  </si>
  <si>
    <t>Total = 1.00</t>
  </si>
  <si>
    <t>Must be from different</t>
  </si>
  <si>
    <t>groups</t>
  </si>
  <si>
    <t>B C</t>
  </si>
  <si>
    <t>B G</t>
  </si>
  <si>
    <t>Difficulty</t>
  </si>
  <si>
    <t>Gender:</t>
  </si>
  <si>
    <t xml:space="preserve"> Gymnast No:</t>
  </si>
  <si>
    <t>Bunny Hop / Jump - (Long)</t>
  </si>
  <si>
    <t>Bunny Hop / Jump - (High)</t>
  </si>
  <si>
    <t>Novice Intention Sheet</t>
  </si>
  <si>
    <t>8 x A = 1.60</t>
  </si>
  <si>
    <t>Total = 1.60</t>
  </si>
  <si>
    <t xml:space="preserve">B Skill = 0.30      </t>
  </si>
  <si>
    <t>Total = 0.60</t>
  </si>
  <si>
    <t>Bonus - B Skill</t>
  </si>
  <si>
    <t>B Skill 1</t>
  </si>
  <si>
    <t>B Skill 2</t>
  </si>
  <si>
    <t>SS</t>
  </si>
  <si>
    <t>Jump/Leap series</t>
  </si>
  <si>
    <t>Strength skill</t>
  </si>
  <si>
    <t>G2 H</t>
  </si>
  <si>
    <t>Jump leap</t>
  </si>
  <si>
    <t>leap</t>
  </si>
  <si>
    <t>G2</t>
  </si>
  <si>
    <t>1 = 0.50</t>
  </si>
  <si>
    <t>2 = 0.50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</si>
</sst>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rgb="FF333333"/>
      <name val="Verdana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0" fontId="16" fillId="2" borderId="0" xfId="0" applyFont="1" applyFill="1" applyBorder="1"/>
    <xf numFmtId="0" fontId="16" fillId="2" borderId="6" xfId="0" applyFont="1" applyFill="1" applyBorder="1"/>
    <xf numFmtId="0" fontId="16" fillId="2" borderId="5" xfId="0" applyFont="1" applyFill="1" applyBorder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Protection="1">
      <protection locked="0"/>
    </xf>
    <xf numFmtId="0" fontId="16" fillId="2" borderId="6" xfId="0" applyFont="1" applyFill="1" applyBorder="1" applyProtection="1">
      <protection locked="0"/>
    </xf>
    <xf numFmtId="0" fontId="16" fillId="2" borderId="5" xfId="0" applyFont="1" applyFill="1" applyBorder="1" applyProtection="1">
      <protection locked="0"/>
    </xf>
    <xf numFmtId="0" fontId="16" fillId="0" borderId="6" xfId="0" applyFont="1" applyBorder="1" applyProtection="1">
      <protection locked="0"/>
    </xf>
    <xf numFmtId="0" fontId="16" fillId="0" borderId="5" xfId="0" applyFont="1" applyBorder="1" applyProtection="1">
      <protection locked="0"/>
    </xf>
    <xf numFmtId="0" fontId="16" fillId="0" borderId="8" xfId="0" applyFont="1" applyBorder="1" applyProtection="1">
      <protection locked="0"/>
    </xf>
    <xf numFmtId="0" fontId="16" fillId="0" borderId="9" xfId="0" applyFont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8" fillId="0" borderId="10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0" fontId="16" fillId="0" borderId="10" xfId="0" applyFont="1" applyBorder="1" applyProtection="1">
      <protection locked="0"/>
    </xf>
    <xf numFmtId="0" fontId="12" fillId="0" borderId="0" xfId="0" applyFont="1" applyAlignment="1" applyProtection="1">
      <alignment vertical="center"/>
    </xf>
    <xf numFmtId="0" fontId="11" fillId="0" borderId="0" xfId="0" applyFont="1" applyProtection="1"/>
    <xf numFmtId="0" fontId="13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 wrapText="1"/>
    </xf>
    <xf numFmtId="0" fontId="11" fillId="0" borderId="0" xfId="0" applyFont="1" applyAlignment="1" applyProtection="1">
      <alignment vertical="center" wrapText="1"/>
    </xf>
    <xf numFmtId="0" fontId="9" fillId="0" borderId="0" xfId="0" applyFont="1" applyAlignment="1" applyProtection="1"/>
    <xf numFmtId="0" fontId="15" fillId="0" borderId="0" xfId="0" applyFont="1" applyProtection="1"/>
    <xf numFmtId="0" fontId="11" fillId="0" borderId="0" xfId="0" applyFont="1" applyAlignment="1" applyProtection="1"/>
    <xf numFmtId="0" fontId="15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9" fillId="0" borderId="0" xfId="0" applyFont="1" applyFill="1" applyBorder="1" applyProtection="1"/>
    <xf numFmtId="0" fontId="18" fillId="0" borderId="0" xfId="0" applyFont="1" applyFill="1" applyBorder="1" applyAlignment="1" applyProtection="1">
      <alignment vertical="center"/>
    </xf>
    <xf numFmtId="0" fontId="15" fillId="0" borderId="0" xfId="0" applyFont="1" applyBorder="1" applyProtection="1"/>
    <xf numFmtId="0" fontId="15" fillId="0" borderId="0" xfId="0" applyFont="1" applyFill="1" applyProtection="1"/>
    <xf numFmtId="0" fontId="10" fillId="2" borderId="0" xfId="0" applyFont="1" applyFill="1" applyProtection="1"/>
    <xf numFmtId="0" fontId="16" fillId="0" borderId="2" xfId="0" applyFont="1" applyBorder="1" applyProtection="1"/>
    <xf numFmtId="0" fontId="10" fillId="0" borderId="0" xfId="0" applyFont="1" applyProtection="1"/>
    <xf numFmtId="0" fontId="16" fillId="0" borderId="0" xfId="0" applyFont="1" applyBorder="1" applyProtection="1"/>
    <xf numFmtId="0" fontId="10" fillId="0" borderId="0" xfId="0" applyFont="1" applyBorder="1" applyProtection="1"/>
    <xf numFmtId="0" fontId="21" fillId="0" borderId="0" xfId="0" applyFont="1" applyProtection="1"/>
    <xf numFmtId="0" fontId="16" fillId="0" borderId="4" xfId="0" applyFont="1" applyBorder="1" applyProtection="1"/>
    <xf numFmtId="0" fontId="16" fillId="0" borderId="3" xfId="0" applyFont="1" applyBorder="1" applyProtection="1"/>
    <xf numFmtId="0" fontId="20" fillId="0" borderId="0" xfId="0" applyFont="1" applyBorder="1" applyAlignment="1" applyProtection="1">
      <alignment vertical="center" wrapText="1"/>
    </xf>
    <xf numFmtId="0" fontId="16" fillId="2" borderId="0" xfId="0" applyFont="1" applyFill="1" applyBorder="1" applyProtection="1"/>
    <xf numFmtId="0" fontId="16" fillId="2" borderId="6" xfId="0" applyFont="1" applyFill="1" applyBorder="1" applyProtection="1"/>
    <xf numFmtId="0" fontId="16" fillId="2" borderId="5" xfId="0" applyFont="1" applyFill="1" applyBorder="1" applyProtection="1"/>
    <xf numFmtId="0" fontId="16" fillId="0" borderId="6" xfId="0" applyFont="1" applyBorder="1" applyProtection="1"/>
    <xf numFmtId="0" fontId="11" fillId="0" borderId="0" xfId="0" applyFont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/>
    </xf>
    <xf numFmtId="0" fontId="5" fillId="0" borderId="0" xfId="0" applyFont="1" applyProtection="1"/>
    <xf numFmtId="0" fontId="1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Border="1" applyProtection="1"/>
    <xf numFmtId="0" fontId="4" fillId="2" borderId="0" xfId="0" applyFont="1" applyFill="1" applyProtection="1"/>
    <xf numFmtId="0" fontId="3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 vertical="center"/>
    </xf>
    <xf numFmtId="0" fontId="13" fillId="0" borderId="8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0" fillId="10" borderId="0" xfId="0" applyFont="1" applyFill="1" applyAlignment="1" applyProtection="1">
      <alignment horizontal="center"/>
    </xf>
    <xf numFmtId="0" fontId="10" fillId="11" borderId="0" xfId="0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1" fillId="2" borderId="1" xfId="0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10" fillId="6" borderId="0" xfId="0" applyFont="1" applyFill="1" applyAlignment="1" applyProtection="1">
      <alignment horizontal="center"/>
    </xf>
    <xf numFmtId="0" fontId="10" fillId="7" borderId="0" xfId="0" applyFont="1" applyFill="1" applyAlignment="1" applyProtection="1">
      <alignment horizontal="center"/>
    </xf>
    <xf numFmtId="0" fontId="10" fillId="8" borderId="0" xfId="0" applyFont="1" applyFill="1" applyAlignment="1" applyProtection="1">
      <alignment horizontal="center"/>
    </xf>
    <xf numFmtId="0" fontId="10" fillId="9" borderId="0" xfId="0" applyFont="1" applyFill="1" applyAlignment="1" applyProtection="1">
      <alignment horizontal="center"/>
    </xf>
    <xf numFmtId="0" fontId="11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/>
    </xf>
    <xf numFmtId="2" fontId="11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26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1</xdr:row>
          <xdr:rowOff>133350</xdr:rowOff>
        </xdr:from>
        <xdr:to>
          <xdr:col>9</xdr:col>
          <xdr:colOff>1438275</xdr:colOff>
          <xdr:row>3</xdr:row>
          <xdr:rowOff>171450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workbook as PDF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1666875</xdr:colOff>
          <xdr:row>1</xdr:row>
          <xdr:rowOff>133350</xdr:rowOff>
        </xdr:from>
        <xdr:to>
          <xdr:col>10</xdr:col>
          <xdr:colOff>666750</xdr:colOff>
          <xdr:row>2</xdr:row>
          <xdr:rowOff>171450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828675</xdr:colOff>
          <xdr:row>1</xdr:row>
          <xdr:rowOff>123825</xdr:rowOff>
        </xdr:from>
        <xdr:to>
          <xdr:col>11</xdr:col>
          <xdr:colOff>219075</xdr:colOff>
          <xdr:row>2</xdr:row>
          <xdr:rowOff>171450</xdr:rowOff>
        </xdr:to>
        <xdr:sp macro="" textlink="">
          <xdr:nvSpPr>
            <xdr:cNvPr id="2059" name="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Delete Sheet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DF160"/>
  <sheetViews>
    <sheetView tabSelected="1" zoomScaleNormal="100" workbookViewId="0">
      <selection activeCell="B2" sqref="B2"/>
    </sheetView>
  </sheetViews>
  <sheetFormatPr defaultRowHeight="15" x14ac:dyDescent="0.25"/>
  <cols>
    <col min="1" max="1" width="3" style="7" customWidth="1"/>
    <col min="2" max="2" width="27" style="7" customWidth="1"/>
    <col min="3" max="3" width="10.33203125" style="7" customWidth="1"/>
    <col min="4" max="5" width="5.77734375" style="7" customWidth="1"/>
    <col min="6" max="6" width="3.21875" style="7" customWidth="1"/>
    <col min="7" max="7" width="3.109375" style="7" customWidth="1"/>
    <col min="8" max="8" width="3" style="7" customWidth="1"/>
    <col min="9" max="9" width="3.109375" style="7" customWidth="1"/>
    <col min="10" max="11" width="19.5546875" style="7" customWidth="1"/>
    <col min="12" max="12" width="3.88671875" style="7" customWidth="1"/>
    <col min="13" max="13" width="8.88671875" style="7" customWidth="1"/>
    <col min="14" max="14" width="5.21875" style="7" hidden="1" customWidth="1"/>
    <col min="15" max="99" width="8.88671875" style="7" hidden="1" customWidth="1"/>
    <col min="100" max="105" width="3.109375" style="7" hidden="1" customWidth="1"/>
    <col min="106" max="109" width="3.109375" style="7" customWidth="1"/>
    <col min="110" max="16384" width="8.88671875" style="7"/>
  </cols>
  <sheetData>
    <row r="1" spans="1:110" ht="15.75" customHeight="1" x14ac:dyDescent="0.25"/>
    <row r="2" spans="1:110" ht="15.75" customHeight="1" x14ac:dyDescent="0.25">
      <c r="A2" s="8"/>
    </row>
    <row r="3" spans="1:110" ht="15.75" customHeight="1" x14ac:dyDescent="0.25">
      <c r="A3" s="25" t="s">
        <v>106</v>
      </c>
      <c r="B3" s="26"/>
    </row>
    <row r="4" spans="1:110" ht="15.75" customHeight="1" x14ac:dyDescent="0.25">
      <c r="A4" s="9"/>
    </row>
    <row r="5" spans="1:110" ht="15.75" customHeight="1" x14ac:dyDescent="0.25">
      <c r="A5" s="77" t="s">
        <v>17</v>
      </c>
      <c r="B5" s="78"/>
      <c r="C5" s="27" t="s">
        <v>102</v>
      </c>
      <c r="D5" s="68"/>
      <c r="E5" s="83" t="s">
        <v>103</v>
      </c>
      <c r="F5" s="83"/>
      <c r="G5" s="83"/>
      <c r="H5" s="76"/>
      <c r="I5" s="76"/>
      <c r="J5" s="27" t="s">
        <v>21</v>
      </c>
      <c r="K5" s="62"/>
    </row>
    <row r="6" spans="1:110" ht="15.75" customHeight="1" x14ac:dyDescent="0.25">
      <c r="A6" s="79"/>
      <c r="B6" s="80"/>
    </row>
    <row r="7" spans="1:110" ht="15.75" customHeight="1" x14ac:dyDescent="0.25">
      <c r="A7" s="81" t="s">
        <v>0</v>
      </c>
      <c r="B7" s="81"/>
      <c r="C7" s="28" t="s">
        <v>1</v>
      </c>
      <c r="D7" s="82" t="s">
        <v>2</v>
      </c>
      <c r="E7" s="82"/>
      <c r="F7" s="82" t="s">
        <v>3</v>
      </c>
      <c r="G7" s="82"/>
      <c r="H7" s="82"/>
      <c r="I7" s="82"/>
      <c r="J7" s="29" t="s">
        <v>4</v>
      </c>
      <c r="K7" s="29" t="s">
        <v>5</v>
      </c>
      <c r="L7" s="26"/>
      <c r="M7" s="26"/>
      <c r="N7" s="89" t="s">
        <v>73</v>
      </c>
      <c r="O7" s="89"/>
      <c r="P7" s="89"/>
      <c r="Q7" s="89"/>
      <c r="R7" s="89"/>
      <c r="S7" s="89"/>
      <c r="T7" s="89"/>
      <c r="U7" s="89"/>
      <c r="V7" s="90" t="s">
        <v>74</v>
      </c>
      <c r="W7" s="90"/>
      <c r="X7" s="90"/>
      <c r="Y7" s="90"/>
      <c r="Z7" s="90"/>
      <c r="AA7" s="90"/>
      <c r="AB7" s="90"/>
      <c r="AC7" s="90"/>
      <c r="AD7" s="91" t="s">
        <v>75</v>
      </c>
      <c r="AE7" s="91"/>
      <c r="AF7" s="91"/>
      <c r="AG7" s="91"/>
      <c r="AH7" s="91"/>
      <c r="AI7" s="91"/>
      <c r="AJ7" s="91"/>
      <c r="AK7" s="91"/>
      <c r="AL7" s="92" t="s">
        <v>76</v>
      </c>
      <c r="AM7" s="92"/>
      <c r="AN7" s="92"/>
      <c r="AO7" s="92"/>
      <c r="AP7" s="92"/>
      <c r="AQ7" s="92"/>
      <c r="AR7" s="92"/>
      <c r="AS7" s="92"/>
      <c r="AT7" s="93" t="s">
        <v>77</v>
      </c>
      <c r="AU7" s="93"/>
      <c r="AV7" s="93"/>
      <c r="AW7" s="93"/>
      <c r="AX7" s="93"/>
      <c r="AY7" s="93"/>
      <c r="AZ7" s="93"/>
      <c r="BA7" s="93"/>
      <c r="BB7" s="94" t="s">
        <v>78</v>
      </c>
      <c r="BC7" s="94"/>
      <c r="BD7" s="94"/>
      <c r="BE7" s="94"/>
      <c r="BF7" s="94"/>
      <c r="BG7" s="94"/>
      <c r="BH7" s="94"/>
      <c r="BI7" s="94"/>
      <c r="BJ7" s="84" t="s">
        <v>79</v>
      </c>
      <c r="BK7" s="84"/>
      <c r="BL7" s="84"/>
      <c r="BM7" s="84"/>
      <c r="BN7" s="84"/>
      <c r="BO7" s="84"/>
      <c r="BP7" s="84"/>
      <c r="BQ7" s="84"/>
      <c r="BR7" s="85" t="s">
        <v>80</v>
      </c>
      <c r="BS7" s="85"/>
      <c r="BT7" s="85"/>
      <c r="BU7" s="85"/>
      <c r="BV7" s="85"/>
      <c r="BW7" s="85"/>
      <c r="BX7" s="85"/>
      <c r="BY7" s="85"/>
      <c r="BZ7" s="86" t="s">
        <v>81</v>
      </c>
      <c r="CA7" s="86"/>
      <c r="CB7" s="86"/>
      <c r="CC7" s="86"/>
      <c r="CD7" s="86"/>
      <c r="CE7" s="86"/>
      <c r="CF7" s="86"/>
      <c r="CG7" s="86"/>
      <c r="CH7" s="87" t="s">
        <v>82</v>
      </c>
      <c r="CI7" s="87"/>
      <c r="CJ7" s="87"/>
      <c r="CK7" s="87"/>
      <c r="CL7" s="87"/>
      <c r="CM7" s="87"/>
      <c r="CN7" s="87"/>
      <c r="CO7" s="87"/>
      <c r="CP7" s="41" t="s">
        <v>119</v>
      </c>
      <c r="CQ7" s="48" t="s">
        <v>120</v>
      </c>
      <c r="CR7" s="41" t="s">
        <v>114</v>
      </c>
      <c r="CS7" s="41" t="s">
        <v>99</v>
      </c>
      <c r="CT7" s="41" t="s">
        <v>100</v>
      </c>
      <c r="CU7" s="71" t="s">
        <v>94</v>
      </c>
      <c r="CV7" s="71"/>
      <c r="CW7" s="71"/>
      <c r="CX7" s="71"/>
      <c r="CY7" s="71"/>
      <c r="CZ7" s="71"/>
      <c r="DA7" s="71"/>
      <c r="DB7" s="26"/>
      <c r="DC7" s="26"/>
      <c r="DD7" s="26"/>
      <c r="DE7" s="26"/>
      <c r="DF7" s="26"/>
    </row>
    <row r="8" spans="1:110" ht="15.75" customHeight="1" x14ac:dyDescent="0.25">
      <c r="A8" s="81"/>
      <c r="B8" s="81"/>
      <c r="C8" s="30"/>
      <c r="D8" s="31" t="s">
        <v>27</v>
      </c>
      <c r="E8" s="64" t="s">
        <v>6</v>
      </c>
      <c r="F8" s="32">
        <v>1</v>
      </c>
      <c r="G8" s="32">
        <v>2</v>
      </c>
      <c r="H8" s="32">
        <v>3</v>
      </c>
      <c r="I8" s="32">
        <v>4</v>
      </c>
      <c r="J8" s="30"/>
      <c r="K8" s="30"/>
      <c r="L8" s="26"/>
      <c r="M8" s="26"/>
      <c r="N8" s="49" t="s">
        <v>83</v>
      </c>
      <c r="O8" s="49" t="s">
        <v>84</v>
      </c>
      <c r="P8" s="49"/>
      <c r="Q8" s="49"/>
      <c r="R8" s="49"/>
      <c r="S8" s="49"/>
      <c r="T8" s="49" t="s">
        <v>85</v>
      </c>
      <c r="U8" s="49" t="s">
        <v>86</v>
      </c>
      <c r="V8" s="49" t="s">
        <v>83</v>
      </c>
      <c r="W8" s="49" t="s">
        <v>84</v>
      </c>
      <c r="X8" s="49"/>
      <c r="Y8" s="49"/>
      <c r="Z8" s="49"/>
      <c r="AA8" s="49"/>
      <c r="AB8" s="49" t="s">
        <v>85</v>
      </c>
      <c r="AC8" s="49" t="s">
        <v>86</v>
      </c>
      <c r="AD8" s="49" t="s">
        <v>83</v>
      </c>
      <c r="AE8" s="49" t="s">
        <v>84</v>
      </c>
      <c r="AF8" s="49"/>
      <c r="AG8" s="49"/>
      <c r="AH8" s="49"/>
      <c r="AI8" s="49"/>
      <c r="AJ8" s="49" t="s">
        <v>85</v>
      </c>
      <c r="AK8" s="49" t="s">
        <v>86</v>
      </c>
      <c r="AL8" s="49" t="s">
        <v>83</v>
      </c>
      <c r="AM8" s="49" t="s">
        <v>84</v>
      </c>
      <c r="AN8" s="49"/>
      <c r="AO8" s="49"/>
      <c r="AP8" s="49"/>
      <c r="AQ8" s="49"/>
      <c r="AR8" s="49" t="s">
        <v>85</v>
      </c>
      <c r="AS8" s="49" t="s">
        <v>86</v>
      </c>
      <c r="AT8" s="49" t="s">
        <v>83</v>
      </c>
      <c r="AU8" s="49" t="s">
        <v>84</v>
      </c>
      <c r="AV8" s="49"/>
      <c r="AW8" s="49"/>
      <c r="AX8" s="49"/>
      <c r="AY8" s="49"/>
      <c r="AZ8" s="49" t="s">
        <v>85</v>
      </c>
      <c r="BA8" s="49" t="s">
        <v>86</v>
      </c>
      <c r="BB8" s="49" t="s">
        <v>83</v>
      </c>
      <c r="BC8" s="49" t="s">
        <v>84</v>
      </c>
      <c r="BD8" s="49"/>
      <c r="BE8" s="49"/>
      <c r="BF8" s="49"/>
      <c r="BG8" s="49"/>
      <c r="BH8" s="49" t="s">
        <v>85</v>
      </c>
      <c r="BI8" s="49" t="s">
        <v>86</v>
      </c>
      <c r="BJ8" s="49" t="s">
        <v>83</v>
      </c>
      <c r="BK8" s="49" t="s">
        <v>84</v>
      </c>
      <c r="BL8" s="49"/>
      <c r="BM8" s="49"/>
      <c r="BN8" s="49"/>
      <c r="BO8" s="49"/>
      <c r="BP8" s="49" t="s">
        <v>85</v>
      </c>
      <c r="BQ8" s="49" t="s">
        <v>86</v>
      </c>
      <c r="BR8" s="49" t="s">
        <v>83</v>
      </c>
      <c r="BS8" s="49" t="s">
        <v>84</v>
      </c>
      <c r="BT8" s="49"/>
      <c r="BU8" s="49"/>
      <c r="BV8" s="49"/>
      <c r="BW8" s="49"/>
      <c r="BX8" s="49" t="s">
        <v>85</v>
      </c>
      <c r="BY8" s="49" t="s">
        <v>86</v>
      </c>
      <c r="BZ8" s="49" t="s">
        <v>83</v>
      </c>
      <c r="CA8" s="49" t="s">
        <v>84</v>
      </c>
      <c r="CB8" s="49"/>
      <c r="CC8" s="49"/>
      <c r="CD8" s="49"/>
      <c r="CE8" s="49"/>
      <c r="CF8" s="49" t="s">
        <v>85</v>
      </c>
      <c r="CG8" s="49" t="s">
        <v>86</v>
      </c>
      <c r="CH8" s="49" t="s">
        <v>83</v>
      </c>
      <c r="CI8" s="49" t="s">
        <v>84</v>
      </c>
      <c r="CJ8" s="49"/>
      <c r="CK8" s="49"/>
      <c r="CL8" s="49"/>
      <c r="CM8" s="49"/>
      <c r="CN8" s="49" t="s">
        <v>85</v>
      </c>
      <c r="CO8" s="49" t="s">
        <v>86</v>
      </c>
      <c r="CP8" s="73"/>
      <c r="CQ8" s="73"/>
      <c r="CR8" s="73"/>
      <c r="CS8" s="73"/>
      <c r="CT8" s="73"/>
      <c r="CU8" s="71"/>
      <c r="CV8" s="71" t="s">
        <v>27</v>
      </c>
      <c r="CW8" s="71" t="s">
        <v>6</v>
      </c>
      <c r="CX8" s="71">
        <v>1</v>
      </c>
      <c r="CY8" s="71">
        <v>2</v>
      </c>
      <c r="CZ8" s="71">
        <v>3</v>
      </c>
      <c r="DA8" s="71">
        <v>4</v>
      </c>
      <c r="DB8" s="26"/>
      <c r="DC8" s="26"/>
      <c r="DD8" s="26"/>
      <c r="DE8" s="26"/>
      <c r="DF8" s="26"/>
    </row>
    <row r="9" spans="1:110" ht="15.75" customHeight="1" x14ac:dyDescent="0.25">
      <c r="A9" s="33">
        <v>1</v>
      </c>
      <c r="B9" s="106"/>
      <c r="C9" s="10"/>
      <c r="D9" s="31" t="str">
        <f>IFERROR(IF(VLOOKUP(B9,Moves!$A$1:$D$53,2,FALSE)="A","X"," "),"")</f>
        <v/>
      </c>
      <c r="E9" s="29" t="str">
        <f>IFERROR(IF(VLOOKUP(B9,Moves!$A$1:$D$53,2,FALSE)="B","X"," "),"")</f>
        <v/>
      </c>
      <c r="F9" s="29" t="str">
        <f>IFERROR(IF(VLOOKUP(B9,Moves!$A$1:$D$53,3,FALSE)=1,"X"," "),"")</f>
        <v/>
      </c>
      <c r="G9" s="29" t="str">
        <f>IFERROR(IF(VLOOKUP(B9,Moves!$A$1:$D$53,3,FALSE)=2,"X"," "),"")</f>
        <v/>
      </c>
      <c r="H9" s="29" t="str">
        <f>IFERROR(IF(VLOOKUP(B9,Moves!$A$1:$D$53,3,FALSE)=3,"X"," "),"")</f>
        <v/>
      </c>
      <c r="I9" s="29" t="str">
        <f>IFERROR(IF(VLOOKUP(B9,Moves!$A$1:$D$53,3,FALSE)=4,"X"," "),"")</f>
        <v/>
      </c>
      <c r="J9" s="10"/>
      <c r="K9" s="10"/>
      <c r="L9" s="26"/>
      <c r="M9" s="26"/>
      <c r="N9" s="26">
        <f>IF(ISNUMBER(SEARCH($B$9,O9)),MAX($N$8:N8)+1,0)</f>
        <v>1</v>
      </c>
      <c r="O9" s="50" t="s">
        <v>22</v>
      </c>
      <c r="P9" s="26"/>
      <c r="Q9" s="26"/>
      <c r="R9" s="26" t="str">
        <f>IFERROR(VLOOKUP(ROWS($O$9:O9),$N$9:$O$160,2,0),"")</f>
        <v>Straight jump</v>
      </c>
      <c r="S9" s="26"/>
      <c r="T9" s="26">
        <f>COUNTIF(R9:R160,"?*")</f>
        <v>51</v>
      </c>
      <c r="U9" s="26" t="str">
        <f ca="1">OFFSET($R$9,,,COUNTIF($R$9:$R$160,"?*"))</f>
        <v>Straight jump</v>
      </c>
      <c r="V9" s="26">
        <f>IF(ISNUMBER(SEARCH($B$10,W9)),MAX($V$8:V8)+1,0)</f>
        <v>1</v>
      </c>
      <c r="W9" s="50" t="s">
        <v>22</v>
      </c>
      <c r="X9" s="26"/>
      <c r="Y9" s="26"/>
      <c r="Z9" s="26" t="str">
        <f>IFERROR(VLOOKUP(ROWS($W$9:W9),$V$9:$W$160,2,0),"")</f>
        <v>Straight jump</v>
      </c>
      <c r="AA9" s="26"/>
      <c r="AB9" s="26">
        <f>COUNTIF(Z9:Z160,"?*")</f>
        <v>51</v>
      </c>
      <c r="AC9" s="26" t="str">
        <f ca="1">OFFSET($Z$9,,,COUNTIF($Z$9:$Z$160,"?*"))</f>
        <v>Straight jump</v>
      </c>
      <c r="AD9" s="26">
        <f>IF(ISNUMBER(SEARCH($B$11,AE9)),MAX($AD$8:AD8)+1,0)</f>
        <v>1</v>
      </c>
      <c r="AE9" s="50" t="s">
        <v>22</v>
      </c>
      <c r="AF9" s="26"/>
      <c r="AG9" s="26"/>
      <c r="AH9" s="26" t="str">
        <f>IFERROR(VLOOKUP(ROWS($AE$9:AE9),$AD$9:$AE$160,2,0),"")</f>
        <v>Straight jump</v>
      </c>
      <c r="AI9" s="26"/>
      <c r="AJ9" s="26">
        <f>COUNTIF(AH9:AH160,"?*")</f>
        <v>51</v>
      </c>
      <c r="AK9" s="26" t="str">
        <f ca="1">OFFSET($AH$9,,,COUNTIF($AH$9:$AH$160,"?*"))</f>
        <v>Straight jump</v>
      </c>
      <c r="AL9" s="26">
        <f>IF(ISNUMBER(SEARCH($B$12,AM9)),MAX($AL$8:AL8)+1,0)</f>
        <v>1</v>
      </c>
      <c r="AM9" s="50" t="s">
        <v>22</v>
      </c>
      <c r="AN9" s="26"/>
      <c r="AO9" s="26"/>
      <c r="AP9" s="26" t="str">
        <f>IFERROR(VLOOKUP(ROWS($AM$9:AM9),$AL$9:$AM$160,2,0),"")</f>
        <v>Straight jump</v>
      </c>
      <c r="AQ9" s="26"/>
      <c r="AR9" s="26">
        <f>COUNTIF(AP9:AP160,"?*")</f>
        <v>51</v>
      </c>
      <c r="AS9" s="51" t="str">
        <f ca="1">OFFSET($AP$9,,,COUNTIF($AP$9:$AP$160,"?*"))</f>
        <v>Straight jump</v>
      </c>
      <c r="AT9" s="51">
        <f>IF(ISNUMBER(SEARCH($B$13,AU9)),MAX($AT$8:AT8)+1,0)</f>
        <v>1</v>
      </c>
      <c r="AU9" s="50" t="s">
        <v>22</v>
      </c>
      <c r="AV9" s="51"/>
      <c r="AW9" s="51"/>
      <c r="AX9" s="51" t="str">
        <f>IFERROR(VLOOKUP(ROWS($AU$9:AU9),$AT$9:$AU$160,2,0),"")</f>
        <v>Straight jump</v>
      </c>
      <c r="AY9" s="51"/>
      <c r="AZ9" s="51">
        <f>COUNTIF(AX9:AX160,"?*")</f>
        <v>51</v>
      </c>
      <c r="BA9" s="51" t="str">
        <f ca="1">OFFSET($AX$9,,,COUNTIF($AX$9:$AX$160,"?*"))</f>
        <v>Straight jump</v>
      </c>
      <c r="BB9" s="51">
        <f>IF(ISNUMBER(SEARCH($B$14,BC9)),MAX($BB$8:BB8)+1,0)</f>
        <v>1</v>
      </c>
      <c r="BC9" s="50" t="s">
        <v>22</v>
      </c>
      <c r="BD9" s="51"/>
      <c r="BE9" s="51"/>
      <c r="BF9" s="51" t="str">
        <f>IFERROR(VLOOKUP(ROWS($BC$9:BC9),$BB$9:$BC$160,2,0),"")</f>
        <v>Straight jump</v>
      </c>
      <c r="BG9" s="51"/>
      <c r="BH9" s="51">
        <f>COUNTIF(BF9:BF160,"?*")</f>
        <v>51</v>
      </c>
      <c r="BI9" s="51" t="str">
        <f ca="1">OFFSET($BF$9,,,COUNTIF($BF$9:$BF$160,"?*"))</f>
        <v>Straight jump</v>
      </c>
      <c r="BJ9" s="51">
        <f>IF(ISNUMBER(SEARCH($B$15,BK9)),MAX($BJ$8:BJ8)+1,0)</f>
        <v>1</v>
      </c>
      <c r="BK9" s="50" t="s">
        <v>22</v>
      </c>
      <c r="BL9" s="51"/>
      <c r="BM9" s="51"/>
      <c r="BN9" s="51" t="str">
        <f>IFERROR(VLOOKUP(ROWS($BK$9:BK9),$BJ$9:$BK$160,2,0),"")</f>
        <v>Straight jump</v>
      </c>
      <c r="BO9" s="51"/>
      <c r="BP9" s="51">
        <f>COUNTIF(BN9:BN160,"?*")</f>
        <v>51</v>
      </c>
      <c r="BQ9" s="51" t="str">
        <f ca="1">OFFSET($BN$9,,,COUNTIF($BN$9:$BN$160,"?*"))</f>
        <v>Straight jump</v>
      </c>
      <c r="BR9" s="51">
        <f>IF(ISNUMBER(SEARCH($B$16,BS9)),MAX($BR$8:BR8)+1,0)</f>
        <v>1</v>
      </c>
      <c r="BS9" s="50" t="s">
        <v>22</v>
      </c>
      <c r="BT9" s="51"/>
      <c r="BU9" s="51"/>
      <c r="BV9" s="51" t="str">
        <f>IFERROR(VLOOKUP(ROWS($BS$9:BS9),$BR$9:$BS$160,2,0),"")</f>
        <v>Straight jump</v>
      </c>
      <c r="BW9" s="51"/>
      <c r="BX9" s="51">
        <f>COUNTIF(BV9:BV160,"?*")</f>
        <v>51</v>
      </c>
      <c r="BY9" s="51" t="str">
        <f ca="1">OFFSET($BV$9,,,COUNTIF($BV$9:$BV$160,"?*"))</f>
        <v>Straight jump</v>
      </c>
      <c r="BZ9" s="51">
        <f>IF(ISNUMBER(SEARCH($B$17,CA9)),MAX($BZ$8:BZ8)+1,0)</f>
        <v>1</v>
      </c>
      <c r="CA9" s="50" t="s">
        <v>22</v>
      </c>
      <c r="CB9" s="51"/>
      <c r="CC9" s="51"/>
      <c r="CD9" s="51" t="str">
        <f>IFERROR(VLOOKUP(ROWS($CA$9:CA9),$BZ$9:$CA$160,2,0),"")</f>
        <v>Straight jump</v>
      </c>
      <c r="CE9" s="51"/>
      <c r="CF9" s="51">
        <f>COUNTIF(CD9:CD160,"?*")</f>
        <v>51</v>
      </c>
      <c r="CG9" s="51" t="str">
        <f ca="1">OFFSET($CD$9,,,COUNTIF($CD$9:$CD$160,"?*"))</f>
        <v>Straight jump</v>
      </c>
      <c r="CH9" s="51">
        <f>IF(ISNUMBER(SEARCH($B$18,CI9)),MAX($CH$8:CH8)+1,0)</f>
        <v>1</v>
      </c>
      <c r="CI9" s="50" t="s">
        <v>22</v>
      </c>
      <c r="CJ9" s="51"/>
      <c r="CK9" s="51"/>
      <c r="CL9" s="51" t="str">
        <f>IFERROR(VLOOKUP(ROWS($CI$9:CI9),$CH$9:$CI$160,2,0),"")</f>
        <v>Straight jump</v>
      </c>
      <c r="CM9" s="51"/>
      <c r="CN9" s="51">
        <f>COUNTIF(CL9:CL160,"?*")</f>
        <v>52</v>
      </c>
      <c r="CO9" s="51" t="str">
        <f ca="1">OFFSET($CL$9,,,COUNTIF($CL$9:$CL$160,"?*"))</f>
        <v>Straight jump</v>
      </c>
      <c r="CP9" s="71" t="str">
        <f>IF($D$5=$J$33,IF(J9=$J$38,IF(F9="X","Yes","No"),""),"")</f>
        <v/>
      </c>
      <c r="CQ9" s="71" t="str">
        <f>IF(J9=$J$37,IF(G9="X","Yes","No"),"")</f>
        <v/>
      </c>
      <c r="CR9" s="71" t="str">
        <f>IF(J9&lt;&gt;$J$42,"",IF(G9="X",IF(VLOOKUP(B9,Moves!A1:D53,4,FALSE)&lt;&gt;"SS","No","Yes"),"No"))</f>
        <v/>
      </c>
      <c r="CS9" s="71" t="str">
        <f>IF(K9&lt;&gt;$K$32,"",IF(E9="X",IF(F9="X","Yes",IF(G9="X","Yes",IF(H9="X","Yes",IF(I9="X","Yes","No"))))))</f>
        <v/>
      </c>
      <c r="CT9" s="71" t="str">
        <f>IF(CS9&lt;&gt;"Yes","",IF(F9="X",1,IF(G9="X",2,IF(H9="X",3,IF(I9="X",4,"No")))))</f>
        <v/>
      </c>
      <c r="CU9" s="71" t="str">
        <f t="shared" ref="CU9:CU18" ca="1" si="0">IF(COUNTIF(N9:CT9,"Yes")=2,"No","Yes")</f>
        <v>Yes</v>
      </c>
      <c r="CV9" s="71" t="str">
        <f t="shared" ref="CV9:CV18" si="1">IF(D9="X",IF(K9="Bonus - C Skill","No","Yes"),"")</f>
        <v/>
      </c>
      <c r="CW9" s="71" t="str">
        <f>IF(E9="X",IF(K9="Bonus - B Skill","No","Yes"),"")</f>
        <v/>
      </c>
      <c r="CX9" s="71" t="str">
        <f>IF(F9="X",IF(K9="Bonus - C Skill","No","Yes"),"")</f>
        <v/>
      </c>
      <c r="CY9" s="71" t="str">
        <f>IF(G9="X",IF(K9="Bonus - C Skill","No","Yes"),"")</f>
        <v/>
      </c>
      <c r="CZ9" s="71" t="str">
        <f>IF(H9="X",IF(K9="Bonus - C Skill","No","Yes"),"")</f>
        <v/>
      </c>
      <c r="DA9" s="71" t="str">
        <f>IF(I9="X",IF(K9="Bonus - C Skill","No","Yes"),"")</f>
        <v/>
      </c>
      <c r="DB9" s="26"/>
      <c r="DC9" s="26"/>
      <c r="DD9" s="26"/>
      <c r="DE9" s="26"/>
      <c r="DF9" s="26"/>
    </row>
    <row r="10" spans="1:110" ht="15.75" customHeight="1" x14ac:dyDescent="0.25">
      <c r="A10" s="33">
        <v>2</v>
      </c>
      <c r="B10" s="75"/>
      <c r="C10" s="10"/>
      <c r="D10" s="31" t="str">
        <f>IFERROR(IF(VLOOKUP(B10,Moves!$A$1:$D$53,2,FALSE)="A","X"," "),"")</f>
        <v/>
      </c>
      <c r="E10" s="63" t="str">
        <f>IFERROR(IF(VLOOKUP(B10,Moves!$A$1:$D$53,2,FALSE)="B","X"," "),"")</f>
        <v/>
      </c>
      <c r="F10" s="29" t="str">
        <f>IFERROR(IF(VLOOKUP(B10,Moves!$A$1:$D$53,3,FALSE)=1,"X"," "),"")</f>
        <v/>
      </c>
      <c r="G10" s="29" t="str">
        <f>IFERROR(IF(VLOOKUP(B10,Moves!$A$1:$D$53,3,FALSE)=2,"X"," "),"")</f>
        <v/>
      </c>
      <c r="H10" s="29" t="str">
        <f>IFERROR(IF(VLOOKUP(B10,Moves!$A$1:$D$53,3,FALSE)=3,"X"," "),"")</f>
        <v/>
      </c>
      <c r="I10" s="29" t="str">
        <f>IFERROR(IF(VLOOKUP(B10,Moves!$A$1:$D$53,3,FALSE)=4,"X"," "),"")</f>
        <v/>
      </c>
      <c r="J10" s="10"/>
      <c r="K10" s="10"/>
      <c r="L10" s="26"/>
      <c r="M10" s="26"/>
      <c r="N10" s="26">
        <f>IF(ISNUMBER(SEARCH($B$9,O10)),MAX($N$8:N9)+1,0)</f>
        <v>2</v>
      </c>
      <c r="O10" s="52" t="s">
        <v>23</v>
      </c>
      <c r="P10" s="26"/>
      <c r="Q10" s="44"/>
      <c r="R10" s="26" t="str">
        <f>IFERROR(VLOOKUP(ROWS($O$9:O10),$N$9:$O$160,2,0),"")</f>
        <v xml:space="preserve">Jump ½ turn </v>
      </c>
      <c r="S10" s="44"/>
      <c r="T10" s="44"/>
      <c r="U10" s="44"/>
      <c r="V10" s="26">
        <f>IF(ISNUMBER(SEARCH($B$10,W10)),MAX($V$8:V9)+1,0)</f>
        <v>2</v>
      </c>
      <c r="W10" s="52" t="s">
        <v>23</v>
      </c>
      <c r="X10" s="44"/>
      <c r="Y10" s="44"/>
      <c r="Z10" s="44" t="str">
        <f>IFERROR(VLOOKUP(ROWS($W$9:W10),$V$9:$W$160,2,0),"")</f>
        <v xml:space="preserve">Jump ½ turn </v>
      </c>
      <c r="AA10" s="44"/>
      <c r="AB10" s="44"/>
      <c r="AC10" s="44"/>
      <c r="AD10" s="26">
        <f>IF(ISNUMBER(SEARCH($B$11,AE10)),MAX($AD$8:AD9)+1,0)</f>
        <v>2</v>
      </c>
      <c r="AE10" s="52" t="s">
        <v>23</v>
      </c>
      <c r="AF10" s="44"/>
      <c r="AG10" s="44"/>
      <c r="AH10" s="44" t="str">
        <f>IFERROR(VLOOKUP(ROWS($AE$9:AE10),$AD$9:$AE$160,2,0),"")</f>
        <v xml:space="preserve">Jump ½ turn </v>
      </c>
      <c r="AI10" s="44"/>
      <c r="AJ10" s="44"/>
      <c r="AK10" s="44"/>
      <c r="AL10" s="26">
        <f>IF(ISNUMBER(SEARCH($B$12,AM10)),MAX($AL$8:AL9)+1,0)</f>
        <v>2</v>
      </c>
      <c r="AM10" s="52" t="s">
        <v>23</v>
      </c>
      <c r="AN10" s="44"/>
      <c r="AO10" s="44"/>
      <c r="AP10" s="44" t="str">
        <f>IFERROR(VLOOKUP(ROWS($AM$9:AM10),$AL$9:$AM$160,2,0),"")</f>
        <v xml:space="preserve">Jump ½ turn </v>
      </c>
      <c r="AQ10" s="44"/>
      <c r="AR10" s="44"/>
      <c r="AS10" s="44"/>
      <c r="AT10" s="51">
        <f>IF(ISNUMBER(SEARCH($B$13,AU10)),MAX($AT$8:AT9)+1,0)</f>
        <v>2</v>
      </c>
      <c r="AU10" s="52" t="s">
        <v>23</v>
      </c>
      <c r="AV10" s="44"/>
      <c r="AW10" s="44"/>
      <c r="AX10" s="53" t="str">
        <f>IFERROR(VLOOKUP(ROWS($AU$9:AU10),$AT$9:$AU$160,2,0),"")</f>
        <v xml:space="preserve">Jump ½ turn </v>
      </c>
      <c r="AY10" s="44"/>
      <c r="AZ10" s="44"/>
      <c r="BA10" s="44"/>
      <c r="BB10" s="51">
        <f>IF(ISNUMBER(SEARCH($B$14,BC10)),MAX($BB$8:BB9)+1,0)</f>
        <v>2</v>
      </c>
      <c r="BC10" s="52" t="s">
        <v>23</v>
      </c>
      <c r="BD10" s="44"/>
      <c r="BE10" s="44"/>
      <c r="BF10" s="53" t="str">
        <f>IFERROR(VLOOKUP(ROWS($BC$9:BC10),$BB$9:$BC$160,2,0),"")</f>
        <v xml:space="preserve">Jump ½ turn </v>
      </c>
      <c r="BG10" s="44"/>
      <c r="BH10" s="44"/>
      <c r="BI10" s="44"/>
      <c r="BJ10" s="51">
        <f>IF(ISNUMBER(SEARCH($B$15,BK10)),MAX($BJ$8:BJ9)+1,0)</f>
        <v>2</v>
      </c>
      <c r="BK10" s="52" t="s">
        <v>23</v>
      </c>
      <c r="BL10" s="44"/>
      <c r="BM10" s="44"/>
      <c r="BN10" s="53" t="str">
        <f>IFERROR(VLOOKUP(ROWS($BK$9:BK10),$BJ$9:$BK$160,2,0),"")</f>
        <v xml:space="preserve">Jump ½ turn </v>
      </c>
      <c r="BO10" s="44"/>
      <c r="BP10" s="44"/>
      <c r="BQ10" s="44"/>
      <c r="BR10" s="51">
        <f>IF(ISNUMBER(SEARCH($B$16,BS10)),MAX($BR$8:BR9)+1,0)</f>
        <v>2</v>
      </c>
      <c r="BS10" s="52" t="s">
        <v>23</v>
      </c>
      <c r="BT10" s="44"/>
      <c r="BU10" s="44"/>
      <c r="BV10" s="53" t="str">
        <f>IFERROR(VLOOKUP(ROWS($BS$9:BS10),$BR$9:$BS$160,2,0),"")</f>
        <v xml:space="preserve">Jump ½ turn </v>
      </c>
      <c r="BW10" s="44"/>
      <c r="BX10" s="44"/>
      <c r="BY10" s="44"/>
      <c r="BZ10" s="51">
        <f>IF(ISNUMBER(SEARCH($B$17,CA10)),MAX($BZ$8:BZ9)+1,0)</f>
        <v>2</v>
      </c>
      <c r="CA10" s="52" t="s">
        <v>23</v>
      </c>
      <c r="CB10" s="44"/>
      <c r="CC10" s="44"/>
      <c r="CD10" s="53" t="str">
        <f>IFERROR(VLOOKUP(ROWS($CA$9:CA10),$BZ$9:$CA$160,2,0),"")</f>
        <v xml:space="preserve">Jump ½ turn </v>
      </c>
      <c r="CE10" s="44"/>
      <c r="CF10" s="44"/>
      <c r="CG10" s="44"/>
      <c r="CH10" s="51">
        <f>IF(ISNUMBER(SEARCH($B$18,CI10)),MAX($CH$8:CH9)+1,0)</f>
        <v>2</v>
      </c>
      <c r="CI10" s="52" t="s">
        <v>23</v>
      </c>
      <c r="CJ10" s="44"/>
      <c r="CK10" s="44"/>
      <c r="CL10" s="53" t="str">
        <f>IFERROR(VLOOKUP(ROWS($CI$9:CI10),$CH$9:$CI$160,2,0),"")</f>
        <v xml:space="preserve">Jump ½ turn </v>
      </c>
      <c r="CM10" s="44"/>
      <c r="CN10" s="44"/>
      <c r="CO10" s="44"/>
      <c r="CP10" s="71" t="str">
        <f t="shared" ref="CP10:CP18" si="2">IF($D$5=$J$33,IF(J10=$J$38,IF(F10="X","Yes","No"),""),"")</f>
        <v/>
      </c>
      <c r="CQ10" s="71" t="str">
        <f t="shared" ref="CQ10:CQ18" si="3">IF(J10=$J$37,IF(G10="X","Yes","No"),"")</f>
        <v/>
      </c>
      <c r="CR10" s="71" t="str">
        <f>IF(J10&lt;&gt;$J$42,"",IF(G10="X",IF(VLOOKUP(B10,Moves!A2:D54,4,FALSE)&lt;&gt;"SS","No","Yes"),"No"))</f>
        <v/>
      </c>
      <c r="CS10" s="71" t="str">
        <f t="shared" ref="CS10:CS18" si="4">IF(K10&lt;&gt;$K$32,"",IF(E10="X",IF(F10="X","Yes",IF(G10="X","Yes",IF(H10="X","Yes",IF(I10="X","Yes","No"))))))</f>
        <v/>
      </c>
      <c r="CT10" s="71" t="str">
        <f t="shared" ref="CT10:CT18" si="5">IF(CS10&lt;&gt;"Yes","",IF(F10="X",1,IF(G10="X",2,IF(H10="X",3,IF(I10="X",4,"No")))))</f>
        <v/>
      </c>
      <c r="CU10" s="71" t="str">
        <f t="shared" si="0"/>
        <v>Yes</v>
      </c>
      <c r="CV10" s="71" t="str">
        <f t="shared" si="1"/>
        <v/>
      </c>
      <c r="CW10" s="71" t="str">
        <f t="shared" ref="CW10:CW18" si="6">IF(E10="X",IF(K10="Bonus - C Skill","No","Yes"),"")</f>
        <v/>
      </c>
      <c r="CX10" s="71" t="str">
        <f t="shared" ref="CX10:CX18" si="7">IF(F10="X",IF(K10="Bonus - C Skill","No","Yes"),"")</f>
        <v/>
      </c>
      <c r="CY10" s="71" t="str">
        <f t="shared" ref="CY10:CY18" si="8">IF(G10="X",IF(K10="Bonus - C Skill","No","Yes"),"")</f>
        <v/>
      </c>
      <c r="CZ10" s="71" t="str">
        <f t="shared" ref="CZ10:CZ18" si="9">IF(H10="X",IF(K10="Bonus - C Skill","No","Yes"),"")</f>
        <v/>
      </c>
      <c r="DA10" s="71" t="str">
        <f t="shared" ref="DA10:DA18" si="10">IF(I10="X",IF(K10="Bonus - C Skill","No","Yes"),"")</f>
        <v/>
      </c>
      <c r="DB10" s="26"/>
      <c r="DC10" s="26"/>
      <c r="DD10" s="26"/>
      <c r="DE10" s="26"/>
      <c r="DF10" s="26"/>
    </row>
    <row r="11" spans="1:110" ht="15.75" customHeight="1" x14ac:dyDescent="0.25">
      <c r="A11" s="33">
        <v>3</v>
      </c>
      <c r="B11" s="75"/>
      <c r="C11" s="10"/>
      <c r="D11" s="31" t="str">
        <f>IFERROR(IF(VLOOKUP(B11,Moves!$A$1:$D$53,2,FALSE)="A","X"," "),"")</f>
        <v/>
      </c>
      <c r="E11" s="63" t="str">
        <f>IFERROR(IF(VLOOKUP(B11,Moves!$A$1:$D$53,2,FALSE)="B","X"," "),"")</f>
        <v/>
      </c>
      <c r="F11" s="29" t="str">
        <f>IFERROR(IF(VLOOKUP(B11,Moves!$A$1:$D$53,3,FALSE)=1,"X"," "),"")</f>
        <v/>
      </c>
      <c r="G11" s="29" t="str">
        <f>IFERROR(IF(VLOOKUP(B11,Moves!$A$1:$D$53,3,FALSE)=2,"X"," "),"")</f>
        <v/>
      </c>
      <c r="H11" s="29" t="str">
        <f>IFERROR(IF(VLOOKUP(B11,Moves!$A$1:$D$53,3,FALSE)=3,"X"," "),"")</f>
        <v/>
      </c>
      <c r="I11" s="29" t="str">
        <f>IFERROR(IF(VLOOKUP(B11,Moves!$A$1:$D$53,3,FALSE)=4,"X"," "),"")</f>
        <v/>
      </c>
      <c r="J11" s="10"/>
      <c r="K11" s="10"/>
      <c r="L11" s="26"/>
      <c r="M11" s="26"/>
      <c r="N11" s="26">
        <f>IF(ISNUMBER(SEARCH($B$9,O11)),MAX($N$8:N10)+1,0)</f>
        <v>3</v>
      </c>
      <c r="O11" s="52" t="s">
        <v>24</v>
      </c>
      <c r="P11" s="26"/>
      <c r="Q11" s="44"/>
      <c r="R11" s="26" t="str">
        <f>IFERROR(VLOOKUP(ROWS($O$9:O11),$N$9:$O$160,2,0),"")</f>
        <v xml:space="preserve">Star jump </v>
      </c>
      <c r="S11" s="44"/>
      <c r="T11" s="44"/>
      <c r="U11" s="44"/>
      <c r="V11" s="26">
        <f>IF(ISNUMBER(SEARCH($B$10,W11)),MAX($V$8:V10)+1,0)</f>
        <v>3</v>
      </c>
      <c r="W11" s="52" t="s">
        <v>24</v>
      </c>
      <c r="X11" s="44"/>
      <c r="Y11" s="44"/>
      <c r="Z11" s="44" t="str">
        <f>IFERROR(VLOOKUP(ROWS($W$9:W11),$V$9:$W$160,2,0),"")</f>
        <v xml:space="preserve">Star jump </v>
      </c>
      <c r="AA11" s="44"/>
      <c r="AB11" s="44"/>
      <c r="AC11" s="44"/>
      <c r="AD11" s="26">
        <f>IF(ISNUMBER(SEARCH($B$11,AE11)),MAX($AD$8:AD10)+1,0)</f>
        <v>3</v>
      </c>
      <c r="AE11" s="52" t="s">
        <v>24</v>
      </c>
      <c r="AF11" s="44"/>
      <c r="AG11" s="44"/>
      <c r="AH11" s="44" t="str">
        <f>IFERROR(VLOOKUP(ROWS($AE$9:AE11),$AD$9:$AE$160,2,0),"")</f>
        <v xml:space="preserve">Star jump </v>
      </c>
      <c r="AI11" s="44"/>
      <c r="AJ11" s="44"/>
      <c r="AK11" s="44"/>
      <c r="AL11" s="26">
        <f>IF(ISNUMBER(SEARCH($B$12,AM11)),MAX($AL$8:AL10)+1,0)</f>
        <v>3</v>
      </c>
      <c r="AM11" s="52" t="s">
        <v>24</v>
      </c>
      <c r="AN11" s="44"/>
      <c r="AO11" s="44"/>
      <c r="AP11" s="44" t="str">
        <f>IFERROR(VLOOKUP(ROWS($AM$9:AM11),$AL$9:$AM$160,2,0),"")</f>
        <v xml:space="preserve">Star jump </v>
      </c>
      <c r="AQ11" s="44"/>
      <c r="AR11" s="44"/>
      <c r="AS11" s="44"/>
      <c r="AT11" s="51">
        <f>IF(ISNUMBER(SEARCH($B$13,AU11)),MAX($AT$8:AT10)+1,0)</f>
        <v>3</v>
      </c>
      <c r="AU11" s="52" t="s">
        <v>24</v>
      </c>
      <c r="AV11" s="44"/>
      <c r="AW11" s="44"/>
      <c r="AX11" s="53" t="str">
        <f>IFERROR(VLOOKUP(ROWS($AU$9:AU11),$AT$9:$AU$160,2,0),"")</f>
        <v xml:space="preserve">Star jump </v>
      </c>
      <c r="AY11" s="44"/>
      <c r="AZ11" s="44"/>
      <c r="BA11" s="44"/>
      <c r="BB11" s="51">
        <f>IF(ISNUMBER(SEARCH($B$14,BC11)),MAX($BB$8:BB10)+1,0)</f>
        <v>3</v>
      </c>
      <c r="BC11" s="52" t="s">
        <v>24</v>
      </c>
      <c r="BD11" s="44"/>
      <c r="BE11" s="44"/>
      <c r="BF11" s="53" t="str">
        <f>IFERROR(VLOOKUP(ROWS($BC$9:BC11),$BB$9:$BC$160,2,0),"")</f>
        <v xml:space="preserve">Star jump </v>
      </c>
      <c r="BG11" s="44"/>
      <c r="BH11" s="44"/>
      <c r="BI11" s="44"/>
      <c r="BJ11" s="51">
        <f>IF(ISNUMBER(SEARCH($B$15,BK11)),MAX($BJ$8:BJ10)+1,0)</f>
        <v>3</v>
      </c>
      <c r="BK11" s="52" t="s">
        <v>24</v>
      </c>
      <c r="BL11" s="44"/>
      <c r="BM11" s="44"/>
      <c r="BN11" s="53" t="str">
        <f>IFERROR(VLOOKUP(ROWS($BK$9:BK11),$BJ$9:$BK$160,2,0),"")</f>
        <v xml:space="preserve">Star jump </v>
      </c>
      <c r="BO11" s="44"/>
      <c r="BP11" s="44"/>
      <c r="BQ11" s="44"/>
      <c r="BR11" s="51">
        <f>IF(ISNUMBER(SEARCH($B$16,BS11)),MAX($BR$8:BR10)+1,0)</f>
        <v>3</v>
      </c>
      <c r="BS11" s="52" t="s">
        <v>24</v>
      </c>
      <c r="BT11" s="44"/>
      <c r="BU11" s="44"/>
      <c r="BV11" s="53" t="str">
        <f>IFERROR(VLOOKUP(ROWS($BS$9:BS11),$BR$9:$BS$160,2,0),"")</f>
        <v xml:space="preserve">Star jump </v>
      </c>
      <c r="BW11" s="44"/>
      <c r="BX11" s="44"/>
      <c r="BY11" s="44"/>
      <c r="BZ11" s="51">
        <f>IF(ISNUMBER(SEARCH($B$17,CA11)),MAX($BZ$8:BZ10)+1,0)</f>
        <v>3</v>
      </c>
      <c r="CA11" s="52" t="s">
        <v>24</v>
      </c>
      <c r="CB11" s="44"/>
      <c r="CC11" s="44"/>
      <c r="CD11" s="53" t="str">
        <f>IFERROR(VLOOKUP(ROWS($CA$9:CA11),$BZ$9:$CA$160,2,0),"")</f>
        <v xml:space="preserve">Star jump </v>
      </c>
      <c r="CE11" s="44"/>
      <c r="CF11" s="44"/>
      <c r="CG11" s="44"/>
      <c r="CH11" s="51">
        <f>IF(ISNUMBER(SEARCH($B$18,CI11)),MAX($CH$8:CH10)+1,0)</f>
        <v>3</v>
      </c>
      <c r="CI11" s="52" t="s">
        <v>24</v>
      </c>
      <c r="CJ11" s="44"/>
      <c r="CK11" s="44"/>
      <c r="CL11" s="53" t="str">
        <f>IFERROR(VLOOKUP(ROWS($CI$9:CI11),$CH$9:$CI$160,2,0),"")</f>
        <v xml:space="preserve">Star jump </v>
      </c>
      <c r="CM11" s="44"/>
      <c r="CN11" s="44"/>
      <c r="CO11" s="44"/>
      <c r="CP11" s="71" t="str">
        <f t="shared" si="2"/>
        <v/>
      </c>
      <c r="CQ11" s="71" t="str">
        <f t="shared" si="3"/>
        <v/>
      </c>
      <c r="CR11" s="71" t="str">
        <f>IF(J11&lt;&gt;$J$42,"",IF(G11="X",IF(VLOOKUP(B11,Moves!A3:D55,4,FALSE)&lt;&gt;"SS","No","Yes"),"No"))</f>
        <v/>
      </c>
      <c r="CS11" s="71" t="str">
        <f t="shared" si="4"/>
        <v/>
      </c>
      <c r="CT11" s="71" t="str">
        <f t="shared" si="5"/>
        <v/>
      </c>
      <c r="CU11" s="71" t="str">
        <f t="shared" si="0"/>
        <v>Yes</v>
      </c>
      <c r="CV11" s="71" t="str">
        <f t="shared" si="1"/>
        <v/>
      </c>
      <c r="CW11" s="71" t="str">
        <f t="shared" si="6"/>
        <v/>
      </c>
      <c r="CX11" s="71" t="str">
        <f t="shared" si="7"/>
        <v/>
      </c>
      <c r="CY11" s="71" t="str">
        <f t="shared" si="8"/>
        <v/>
      </c>
      <c r="CZ11" s="71" t="str">
        <f t="shared" si="9"/>
        <v/>
      </c>
      <c r="DA11" s="71" t="str">
        <f t="shared" si="10"/>
        <v/>
      </c>
      <c r="DB11" s="26"/>
      <c r="DC11" s="26"/>
      <c r="DD11" s="26"/>
      <c r="DE11" s="26"/>
      <c r="DF11" s="26"/>
    </row>
    <row r="12" spans="1:110" ht="15.75" customHeight="1" x14ac:dyDescent="0.25">
      <c r="A12" s="33">
        <v>4</v>
      </c>
      <c r="B12" s="75"/>
      <c r="C12" s="10"/>
      <c r="D12" s="31" t="str">
        <f>IFERROR(IF(VLOOKUP(B12,Moves!$A$1:$D$53,2,FALSE)="A","X"," "),"")</f>
        <v/>
      </c>
      <c r="E12" s="63" t="str">
        <f>IFERROR(IF(VLOOKUP(B12,Moves!$A$1:$D$53,2,FALSE)="B","X"," "),"")</f>
        <v/>
      </c>
      <c r="F12" s="29" t="str">
        <f>IFERROR(IF(VLOOKUP(B12,Moves!$A$1:$D$53,3,FALSE)=1,"X"," "),"")</f>
        <v/>
      </c>
      <c r="G12" s="29" t="str">
        <f>IFERROR(IF(VLOOKUP(B12,Moves!$A$1:$D$53,3,FALSE)=2,"X"," "),"")</f>
        <v/>
      </c>
      <c r="H12" s="29" t="str">
        <f>IFERROR(IF(VLOOKUP(B12,Moves!$A$1:$D$53,3,FALSE)=3,"X"," "),"")</f>
        <v/>
      </c>
      <c r="I12" s="29" t="str">
        <f>IFERROR(IF(VLOOKUP(B12,Moves!$A$1:$D$53,3,FALSE)=4,"X"," "),"")</f>
        <v/>
      </c>
      <c r="J12" s="10"/>
      <c r="K12" s="10"/>
      <c r="L12" s="26"/>
      <c r="M12" s="26"/>
      <c r="N12" s="26">
        <f>IF(ISNUMBER(SEARCH($B$9,O12)),MAX($N$8:N11)+1,0)</f>
        <v>4</v>
      </c>
      <c r="O12" s="52" t="s">
        <v>25</v>
      </c>
      <c r="P12" s="26"/>
      <c r="Q12" s="44"/>
      <c r="R12" s="26" t="str">
        <f>IFERROR(VLOOKUP(ROWS($O$9:O12),$N$9:$O$160,2,0),"")</f>
        <v>Tuck jump</v>
      </c>
      <c r="S12" s="44"/>
      <c r="T12" s="44"/>
      <c r="U12" s="44"/>
      <c r="V12" s="26">
        <f>IF(ISNUMBER(SEARCH($B$10,W12)),MAX($V$8:V11)+1,0)</f>
        <v>4</v>
      </c>
      <c r="W12" s="52" t="s">
        <v>25</v>
      </c>
      <c r="X12" s="44"/>
      <c r="Y12" s="44"/>
      <c r="Z12" s="44" t="str">
        <f>IFERROR(VLOOKUP(ROWS($W$9:W12),$V$9:$W$160,2,0),"")</f>
        <v>Tuck jump</v>
      </c>
      <c r="AA12" s="44"/>
      <c r="AB12" s="44"/>
      <c r="AC12" s="44"/>
      <c r="AD12" s="26">
        <f>IF(ISNUMBER(SEARCH($B$11,AE12)),MAX($AD$8:AD11)+1,0)</f>
        <v>4</v>
      </c>
      <c r="AE12" s="52" t="s">
        <v>25</v>
      </c>
      <c r="AF12" s="44"/>
      <c r="AG12" s="44"/>
      <c r="AH12" s="44" t="str">
        <f>IFERROR(VLOOKUP(ROWS($AE$9:AE12),$AD$9:$AE$160,2,0),"")</f>
        <v>Tuck jump</v>
      </c>
      <c r="AI12" s="44"/>
      <c r="AJ12" s="44"/>
      <c r="AK12" s="44"/>
      <c r="AL12" s="26">
        <f>IF(ISNUMBER(SEARCH($B$12,AM12)),MAX($AL$8:AL11)+1,0)</f>
        <v>4</v>
      </c>
      <c r="AM12" s="52" t="s">
        <v>25</v>
      </c>
      <c r="AN12" s="44"/>
      <c r="AO12" s="44"/>
      <c r="AP12" s="44" t="str">
        <f>IFERROR(VLOOKUP(ROWS($AM$9:AM12),$AL$9:$AM$160,2,0),"")</f>
        <v>Tuck jump</v>
      </c>
      <c r="AQ12" s="44"/>
      <c r="AR12" s="44"/>
      <c r="AS12" s="44"/>
      <c r="AT12" s="51">
        <f>IF(ISNUMBER(SEARCH($B$13,AU12)),MAX($AT$8:AT11)+1,0)</f>
        <v>4</v>
      </c>
      <c r="AU12" s="52" t="s">
        <v>25</v>
      </c>
      <c r="AV12" s="44"/>
      <c r="AW12" s="44"/>
      <c r="AX12" s="53" t="str">
        <f>IFERROR(VLOOKUP(ROWS($AU$9:AU12),$AT$9:$AU$160,2,0),"")</f>
        <v>Tuck jump</v>
      </c>
      <c r="AY12" s="44"/>
      <c r="AZ12" s="44"/>
      <c r="BA12" s="44"/>
      <c r="BB12" s="51">
        <f>IF(ISNUMBER(SEARCH($B$14,BC12)),MAX($BB$8:BB11)+1,0)</f>
        <v>4</v>
      </c>
      <c r="BC12" s="52" t="s">
        <v>25</v>
      </c>
      <c r="BD12" s="44"/>
      <c r="BE12" s="44"/>
      <c r="BF12" s="53" t="str">
        <f>IFERROR(VLOOKUP(ROWS($BC$9:BC12),$BB$9:$BC$160,2,0),"")</f>
        <v>Tuck jump</v>
      </c>
      <c r="BG12" s="44"/>
      <c r="BH12" s="44"/>
      <c r="BI12" s="44"/>
      <c r="BJ12" s="51">
        <f>IF(ISNUMBER(SEARCH($B$15,BK12)),MAX($BJ$8:BJ11)+1,0)</f>
        <v>4</v>
      </c>
      <c r="BK12" s="52" t="s">
        <v>25</v>
      </c>
      <c r="BL12" s="44"/>
      <c r="BM12" s="44"/>
      <c r="BN12" s="53" t="str">
        <f>IFERROR(VLOOKUP(ROWS($BK$9:BK12),$BJ$9:$BK$160,2,0),"")</f>
        <v>Tuck jump</v>
      </c>
      <c r="BO12" s="44"/>
      <c r="BP12" s="44"/>
      <c r="BQ12" s="44"/>
      <c r="BR12" s="51">
        <f>IF(ISNUMBER(SEARCH($B$16,BS12)),MAX($BR$8:BR11)+1,0)</f>
        <v>4</v>
      </c>
      <c r="BS12" s="52" t="s">
        <v>25</v>
      </c>
      <c r="BT12" s="44"/>
      <c r="BU12" s="44"/>
      <c r="BV12" s="53" t="str">
        <f>IFERROR(VLOOKUP(ROWS($BS$9:BS12),$BR$9:$BS$160,2,0),"")</f>
        <v>Tuck jump</v>
      </c>
      <c r="BW12" s="44"/>
      <c r="BX12" s="44"/>
      <c r="BY12" s="44"/>
      <c r="BZ12" s="51">
        <f>IF(ISNUMBER(SEARCH($B$17,CA12)),MAX($BZ$8:BZ11)+1,0)</f>
        <v>4</v>
      </c>
      <c r="CA12" s="52" t="s">
        <v>25</v>
      </c>
      <c r="CB12" s="44"/>
      <c r="CC12" s="44"/>
      <c r="CD12" s="53" t="str">
        <f>IFERROR(VLOOKUP(ROWS($CA$9:CA12),$BZ$9:$CA$160,2,0),"")</f>
        <v>Tuck jump</v>
      </c>
      <c r="CE12" s="44"/>
      <c r="CF12" s="44"/>
      <c r="CG12" s="44"/>
      <c r="CH12" s="51">
        <f>IF(ISNUMBER(SEARCH($B$18,CI12)),MAX($CH$8:CH11)+1,0)</f>
        <v>4</v>
      </c>
      <c r="CI12" s="52" t="s">
        <v>25</v>
      </c>
      <c r="CJ12" s="44"/>
      <c r="CK12" s="44"/>
      <c r="CL12" s="53" t="str">
        <f>IFERROR(VLOOKUP(ROWS($CI$9:CI12),$CH$9:$CI$160,2,0),"")</f>
        <v>Tuck jump</v>
      </c>
      <c r="CM12" s="44"/>
      <c r="CN12" s="44"/>
      <c r="CO12" s="44"/>
      <c r="CP12" s="71" t="str">
        <f t="shared" si="2"/>
        <v/>
      </c>
      <c r="CQ12" s="71" t="str">
        <f t="shared" si="3"/>
        <v/>
      </c>
      <c r="CR12" s="71" t="str">
        <f>IF(J12&lt;&gt;$J$42,"",IF(G12="X",IF(VLOOKUP(B12,Moves!A4:D56,4,FALSE)&lt;&gt;"SS","No","Yes"),"No"))</f>
        <v/>
      </c>
      <c r="CS12" s="71" t="str">
        <f t="shared" si="4"/>
        <v/>
      </c>
      <c r="CT12" s="71" t="str">
        <f t="shared" si="5"/>
        <v/>
      </c>
      <c r="CU12" s="71" t="str">
        <f t="shared" si="0"/>
        <v>Yes</v>
      </c>
      <c r="CV12" s="71" t="str">
        <f t="shared" si="1"/>
        <v/>
      </c>
      <c r="CW12" s="71" t="str">
        <f t="shared" si="6"/>
        <v/>
      </c>
      <c r="CX12" s="71" t="str">
        <f t="shared" si="7"/>
        <v/>
      </c>
      <c r="CY12" s="71" t="str">
        <f t="shared" si="8"/>
        <v/>
      </c>
      <c r="CZ12" s="71" t="str">
        <f t="shared" si="9"/>
        <v/>
      </c>
      <c r="DA12" s="71" t="str">
        <f t="shared" si="10"/>
        <v/>
      </c>
      <c r="DB12" s="26"/>
      <c r="DC12" s="26"/>
      <c r="DD12" s="26"/>
      <c r="DE12" s="26"/>
      <c r="DF12" s="26"/>
    </row>
    <row r="13" spans="1:110" ht="15.75" customHeight="1" x14ac:dyDescent="0.25">
      <c r="A13" s="33">
        <v>5</v>
      </c>
      <c r="B13" s="75"/>
      <c r="C13" s="10"/>
      <c r="D13" s="31" t="str">
        <f>IFERROR(IF(VLOOKUP(B13,Moves!$A$1:$D$53,2,FALSE)="A","X"," "),"")</f>
        <v/>
      </c>
      <c r="E13" s="63" t="str">
        <f>IFERROR(IF(VLOOKUP(B13,Moves!$A$1:$D$53,2,FALSE)="B","X"," "),"")</f>
        <v/>
      </c>
      <c r="F13" s="29" t="str">
        <f>IFERROR(IF(VLOOKUP(B13,Moves!$A$1:$D$53,3,FALSE)=1,"X"," "),"")</f>
        <v/>
      </c>
      <c r="G13" s="29" t="str">
        <f>IFERROR(IF(VLOOKUP(B13,Moves!$A$1:$D$53,3,FALSE)=2,"X"," "),"")</f>
        <v/>
      </c>
      <c r="H13" s="29" t="str">
        <f>IFERROR(IF(VLOOKUP(B13,Moves!$A$1:$D$53,3,FALSE)=3,"X"," "),"")</f>
        <v/>
      </c>
      <c r="I13" s="29" t="str">
        <f>IFERROR(IF(VLOOKUP(B13,Moves!$A$1:$D$53,3,FALSE)=4,"X"," "),"")</f>
        <v/>
      </c>
      <c r="J13" s="10"/>
      <c r="K13" s="10"/>
      <c r="L13" s="26"/>
      <c r="M13" s="26"/>
      <c r="N13" s="26">
        <f>IF(ISNUMBER(SEARCH($B$9,O13)),MAX($N$8:N12)+1,0)</f>
        <v>5</v>
      </c>
      <c r="O13" s="52" t="s">
        <v>26</v>
      </c>
      <c r="P13" s="26"/>
      <c r="Q13" s="44"/>
      <c r="R13" s="26" t="str">
        <f>IFERROR(VLOOKUP(ROWS($O$9:O13),$N$9:$O$160,2,0),"")</f>
        <v>2 x dynamic 1/2 turns on knees</v>
      </c>
      <c r="S13" s="44"/>
      <c r="T13" s="44"/>
      <c r="U13" s="44"/>
      <c r="V13" s="26">
        <f>IF(ISNUMBER(SEARCH($B$10,W13)),MAX($V$8:V12)+1,0)</f>
        <v>5</v>
      </c>
      <c r="W13" s="52" t="s">
        <v>26</v>
      </c>
      <c r="X13" s="44"/>
      <c r="Y13" s="44"/>
      <c r="Z13" s="44" t="str">
        <f>IFERROR(VLOOKUP(ROWS($W$9:W13),$V$9:$W$160,2,0),"")</f>
        <v>2 x dynamic 1/2 turns on knees</v>
      </c>
      <c r="AA13" s="44"/>
      <c r="AB13" s="44"/>
      <c r="AC13" s="44"/>
      <c r="AD13" s="26">
        <f>IF(ISNUMBER(SEARCH($B$11,AE13)),MAX($AD$8:AD12)+1,0)</f>
        <v>5</v>
      </c>
      <c r="AE13" s="52" t="s">
        <v>26</v>
      </c>
      <c r="AF13" s="44"/>
      <c r="AG13" s="44"/>
      <c r="AH13" s="44" t="str">
        <f>IFERROR(VLOOKUP(ROWS($AE$9:AE13),$AD$9:$AE$160,2,0),"")</f>
        <v>2 x dynamic 1/2 turns on knees</v>
      </c>
      <c r="AI13" s="44"/>
      <c r="AJ13" s="44"/>
      <c r="AK13" s="44"/>
      <c r="AL13" s="26">
        <f>IF(ISNUMBER(SEARCH($B$12,AM13)),MAX($AL$8:AL12)+1,0)</f>
        <v>5</v>
      </c>
      <c r="AM13" s="52" t="s">
        <v>26</v>
      </c>
      <c r="AN13" s="44"/>
      <c r="AO13" s="44"/>
      <c r="AP13" s="44" t="str">
        <f>IFERROR(VLOOKUP(ROWS($AM$9:AM13),$AL$9:$AM$160,2,0),"")</f>
        <v>2 x dynamic 1/2 turns on knees</v>
      </c>
      <c r="AQ13" s="44"/>
      <c r="AR13" s="44"/>
      <c r="AS13" s="44"/>
      <c r="AT13" s="51">
        <f>IF(ISNUMBER(SEARCH($B$13,AU13)),MAX($AT$8:AT12)+1,0)</f>
        <v>5</v>
      </c>
      <c r="AU13" s="52" t="s">
        <v>26</v>
      </c>
      <c r="AV13" s="44"/>
      <c r="AW13" s="44"/>
      <c r="AX13" s="53" t="str">
        <f>IFERROR(VLOOKUP(ROWS($AU$9:AU13),$AT$9:$AU$160,2,0),"")</f>
        <v>2 x dynamic 1/2 turns on knees</v>
      </c>
      <c r="AY13" s="44"/>
      <c r="AZ13" s="44"/>
      <c r="BA13" s="44"/>
      <c r="BB13" s="51">
        <f>IF(ISNUMBER(SEARCH($B$14,BC13)),MAX($BB$8:BB12)+1,0)</f>
        <v>5</v>
      </c>
      <c r="BC13" s="52" t="s">
        <v>26</v>
      </c>
      <c r="BD13" s="44"/>
      <c r="BE13" s="44"/>
      <c r="BF13" s="53" t="str">
        <f>IFERROR(VLOOKUP(ROWS($BC$9:BC13),$BB$9:$BC$160,2,0),"")</f>
        <v>2 x dynamic 1/2 turns on knees</v>
      </c>
      <c r="BG13" s="44"/>
      <c r="BH13" s="44"/>
      <c r="BI13" s="44"/>
      <c r="BJ13" s="51">
        <f>IF(ISNUMBER(SEARCH($B$15,BK13)),MAX($BJ$8:BJ12)+1,0)</f>
        <v>5</v>
      </c>
      <c r="BK13" s="52" t="s">
        <v>26</v>
      </c>
      <c r="BL13" s="44"/>
      <c r="BM13" s="44"/>
      <c r="BN13" s="53" t="str">
        <f>IFERROR(VLOOKUP(ROWS($BK$9:BK13),$BJ$9:$BK$160,2,0),"")</f>
        <v>2 x dynamic 1/2 turns on knees</v>
      </c>
      <c r="BO13" s="44"/>
      <c r="BP13" s="44"/>
      <c r="BQ13" s="44"/>
      <c r="BR13" s="51">
        <f>IF(ISNUMBER(SEARCH($B$16,BS13)),MAX($BR$8:BR12)+1,0)</f>
        <v>5</v>
      </c>
      <c r="BS13" s="52" t="s">
        <v>26</v>
      </c>
      <c r="BT13" s="44"/>
      <c r="BU13" s="44"/>
      <c r="BV13" s="53" t="str">
        <f>IFERROR(VLOOKUP(ROWS($BS$9:BS13),$BR$9:$BS$160,2,0),"")</f>
        <v>2 x dynamic 1/2 turns on knees</v>
      </c>
      <c r="BW13" s="44"/>
      <c r="BX13" s="44"/>
      <c r="BY13" s="44"/>
      <c r="BZ13" s="51">
        <f>IF(ISNUMBER(SEARCH($B$17,CA13)),MAX($BZ$8:BZ12)+1,0)</f>
        <v>5</v>
      </c>
      <c r="CA13" s="52" t="s">
        <v>26</v>
      </c>
      <c r="CB13" s="44"/>
      <c r="CC13" s="44"/>
      <c r="CD13" s="53" t="str">
        <f>IFERROR(VLOOKUP(ROWS($CA$9:CA13),$BZ$9:$CA$160,2,0),"")</f>
        <v>2 x dynamic 1/2 turns on knees</v>
      </c>
      <c r="CE13" s="44"/>
      <c r="CF13" s="44"/>
      <c r="CG13" s="44"/>
      <c r="CH13" s="51">
        <f>IF(ISNUMBER(SEARCH($B$18,CI13)),MAX($CH$8:CH12)+1,0)</f>
        <v>5</v>
      </c>
      <c r="CI13" s="52" t="s">
        <v>26</v>
      </c>
      <c r="CJ13" s="44"/>
      <c r="CK13" s="44"/>
      <c r="CL13" s="53" t="str">
        <f>IFERROR(VLOOKUP(ROWS($CI$9:CI13),$CH$9:$CI$160,2,0),"")</f>
        <v>2 x dynamic 1/2 turns on knees</v>
      </c>
      <c r="CM13" s="44"/>
      <c r="CN13" s="44"/>
      <c r="CO13" s="44"/>
      <c r="CP13" s="71" t="str">
        <f t="shared" si="2"/>
        <v/>
      </c>
      <c r="CQ13" s="71" t="str">
        <f t="shared" si="3"/>
        <v/>
      </c>
      <c r="CR13" s="71" t="str">
        <f>IF(J13&lt;&gt;$J$42,"",IF(G13="X",IF(VLOOKUP(B13,Moves!A5:D57,4,FALSE)&lt;&gt;"SS","No","Yes"),"No"))</f>
        <v/>
      </c>
      <c r="CS13" s="71" t="str">
        <f t="shared" si="4"/>
        <v/>
      </c>
      <c r="CT13" s="71" t="str">
        <f t="shared" si="5"/>
        <v/>
      </c>
      <c r="CU13" s="71" t="str">
        <f t="shared" si="0"/>
        <v>Yes</v>
      </c>
      <c r="CV13" s="71" t="str">
        <f t="shared" si="1"/>
        <v/>
      </c>
      <c r="CW13" s="71" t="str">
        <f t="shared" si="6"/>
        <v/>
      </c>
      <c r="CX13" s="71" t="str">
        <f t="shared" si="7"/>
        <v/>
      </c>
      <c r="CY13" s="71" t="str">
        <f t="shared" si="8"/>
        <v/>
      </c>
      <c r="CZ13" s="71" t="str">
        <f t="shared" si="9"/>
        <v/>
      </c>
      <c r="DA13" s="71" t="str">
        <f t="shared" si="10"/>
        <v/>
      </c>
      <c r="DB13" s="26"/>
      <c r="DC13" s="26"/>
      <c r="DD13" s="26"/>
      <c r="DE13" s="26"/>
      <c r="DF13" s="26"/>
    </row>
    <row r="14" spans="1:110" ht="15.75" customHeight="1" x14ac:dyDescent="0.25">
      <c r="A14" s="33">
        <v>6</v>
      </c>
      <c r="B14" s="75"/>
      <c r="C14" s="10"/>
      <c r="D14" s="31" t="str">
        <f>IFERROR(IF(VLOOKUP(B14,Moves!$A$1:$D$53,2,FALSE)="A","X"," "),"")</f>
        <v/>
      </c>
      <c r="E14" s="63" t="str">
        <f>IFERROR(IF(VLOOKUP(B14,Moves!$A$1:$D$53,2,FALSE)="B","X"," "),"")</f>
        <v/>
      </c>
      <c r="F14" s="29" t="str">
        <f>IFERROR(IF(VLOOKUP(B14,Moves!$A$1:$D$53,3,FALSE)=1,"X"," "),"")</f>
        <v/>
      </c>
      <c r="G14" s="29" t="str">
        <f>IFERROR(IF(VLOOKUP(B14,Moves!$A$1:$D$53,3,FALSE)=2,"X"," "),"")</f>
        <v/>
      </c>
      <c r="H14" s="29" t="str">
        <f>IFERROR(IF(VLOOKUP(B14,Moves!$A$1:$D$53,3,FALSE)=3,"X"," "),"")</f>
        <v/>
      </c>
      <c r="I14" s="29" t="str">
        <f>IFERROR(IF(VLOOKUP(B14,Moves!$A$1:$D$53,3,FALSE)=4,"X"," "),"")</f>
        <v/>
      </c>
      <c r="J14" s="10"/>
      <c r="K14" s="10"/>
      <c r="L14" s="26"/>
      <c r="M14" s="26"/>
      <c r="N14" s="26">
        <f>IF(ISNUMBER(SEARCH($B$9,O14)),MAX($N$8:N13)+1,0)</f>
        <v>6</v>
      </c>
      <c r="O14" s="52" t="s">
        <v>28</v>
      </c>
      <c r="P14" s="26"/>
      <c r="Q14" s="44"/>
      <c r="R14" s="26" t="str">
        <f>IFERROR(VLOOKUP(ROWS($O$9:O14),$N$9:$O$160,2,0),"")</f>
        <v xml:space="preserve">1 leg balance </v>
      </c>
      <c r="S14" s="44"/>
      <c r="T14" s="44"/>
      <c r="U14" s="44"/>
      <c r="V14" s="26">
        <f>IF(ISNUMBER(SEARCH($B$10,W14)),MAX($V$8:V13)+1,0)</f>
        <v>6</v>
      </c>
      <c r="W14" s="52" t="s">
        <v>28</v>
      </c>
      <c r="X14" s="44"/>
      <c r="Y14" s="44"/>
      <c r="Z14" s="44" t="str">
        <f>IFERROR(VLOOKUP(ROWS($W$9:W14),$V$9:$W$160,2,0),"")</f>
        <v xml:space="preserve">1 leg balance </v>
      </c>
      <c r="AA14" s="44"/>
      <c r="AB14" s="44"/>
      <c r="AC14" s="44"/>
      <c r="AD14" s="26">
        <f>IF(ISNUMBER(SEARCH($B$11,AE14)),MAX($AD$8:AD13)+1,0)</f>
        <v>6</v>
      </c>
      <c r="AE14" s="52" t="s">
        <v>28</v>
      </c>
      <c r="AF14" s="44"/>
      <c r="AG14" s="44"/>
      <c r="AH14" s="44" t="str">
        <f>IFERROR(VLOOKUP(ROWS($AE$9:AE14),$AD$9:$AE$160,2,0),"")</f>
        <v xml:space="preserve">1 leg balance </v>
      </c>
      <c r="AI14" s="44"/>
      <c r="AJ14" s="44"/>
      <c r="AK14" s="44"/>
      <c r="AL14" s="26">
        <f>IF(ISNUMBER(SEARCH($B$12,AM14)),MAX($AL$8:AL13)+1,0)</f>
        <v>6</v>
      </c>
      <c r="AM14" s="52" t="s">
        <v>28</v>
      </c>
      <c r="AN14" s="44"/>
      <c r="AO14" s="44"/>
      <c r="AP14" s="44" t="str">
        <f>IFERROR(VLOOKUP(ROWS($AM$9:AM14),$AL$9:$AM$160,2,0),"")</f>
        <v xml:space="preserve">1 leg balance </v>
      </c>
      <c r="AQ14" s="44"/>
      <c r="AR14" s="44"/>
      <c r="AS14" s="44"/>
      <c r="AT14" s="51">
        <f>IF(ISNUMBER(SEARCH($B$13,AU14)),MAX($AT$8:AT13)+1,0)</f>
        <v>6</v>
      </c>
      <c r="AU14" s="52" t="s">
        <v>28</v>
      </c>
      <c r="AV14" s="44"/>
      <c r="AW14" s="44"/>
      <c r="AX14" s="53" t="str">
        <f>IFERROR(VLOOKUP(ROWS($AU$9:AU14),$AT$9:$AU$160,2,0),"")</f>
        <v xml:space="preserve">1 leg balance </v>
      </c>
      <c r="AY14" s="44"/>
      <c r="AZ14" s="44"/>
      <c r="BA14" s="44"/>
      <c r="BB14" s="51">
        <f>IF(ISNUMBER(SEARCH($B$14,BC14)),MAX($BB$8:BB13)+1,0)</f>
        <v>6</v>
      </c>
      <c r="BC14" s="52" t="s">
        <v>28</v>
      </c>
      <c r="BD14" s="44"/>
      <c r="BE14" s="44"/>
      <c r="BF14" s="53" t="str">
        <f>IFERROR(VLOOKUP(ROWS($BC$9:BC14),$BB$9:$BC$160,2,0),"")</f>
        <v xml:space="preserve">1 leg balance </v>
      </c>
      <c r="BG14" s="44"/>
      <c r="BH14" s="44"/>
      <c r="BI14" s="44"/>
      <c r="BJ14" s="51">
        <f>IF(ISNUMBER(SEARCH($B$15,BK14)),MAX($BJ$8:BJ13)+1,0)</f>
        <v>6</v>
      </c>
      <c r="BK14" s="52" t="s">
        <v>28</v>
      </c>
      <c r="BL14" s="44"/>
      <c r="BM14" s="44"/>
      <c r="BN14" s="53" t="str">
        <f>IFERROR(VLOOKUP(ROWS($BK$9:BK14),$BJ$9:$BK$160,2,0),"")</f>
        <v xml:space="preserve">1 leg balance </v>
      </c>
      <c r="BO14" s="44"/>
      <c r="BP14" s="44"/>
      <c r="BQ14" s="44"/>
      <c r="BR14" s="51">
        <f>IF(ISNUMBER(SEARCH($B$16,BS14)),MAX($BR$8:BR13)+1,0)</f>
        <v>6</v>
      </c>
      <c r="BS14" s="52" t="s">
        <v>28</v>
      </c>
      <c r="BT14" s="44"/>
      <c r="BU14" s="44"/>
      <c r="BV14" s="53" t="str">
        <f>IFERROR(VLOOKUP(ROWS($BS$9:BS14),$BR$9:$BS$160,2,0),"")</f>
        <v xml:space="preserve">1 leg balance </v>
      </c>
      <c r="BW14" s="44"/>
      <c r="BX14" s="44"/>
      <c r="BY14" s="44"/>
      <c r="BZ14" s="51">
        <f>IF(ISNUMBER(SEARCH($B$17,CA14)),MAX($BZ$8:BZ13)+1,0)</f>
        <v>6</v>
      </c>
      <c r="CA14" s="52" t="s">
        <v>28</v>
      </c>
      <c r="CB14" s="44"/>
      <c r="CC14" s="44"/>
      <c r="CD14" s="53" t="str">
        <f>IFERROR(VLOOKUP(ROWS($CA$9:CA14),$BZ$9:$CA$160,2,0),"")</f>
        <v xml:space="preserve">1 leg balance </v>
      </c>
      <c r="CE14" s="44"/>
      <c r="CF14" s="44"/>
      <c r="CG14" s="44"/>
      <c r="CH14" s="51">
        <f>IF(ISNUMBER(SEARCH($B$18,CI14)),MAX($CH$8:CH13)+1,0)</f>
        <v>6</v>
      </c>
      <c r="CI14" s="52" t="s">
        <v>28</v>
      </c>
      <c r="CJ14" s="44"/>
      <c r="CK14" s="44"/>
      <c r="CL14" s="53" t="str">
        <f>IFERROR(VLOOKUP(ROWS($CI$9:CI14),$CH$9:$CI$160,2,0),"")</f>
        <v xml:space="preserve">1 leg balance </v>
      </c>
      <c r="CM14" s="44"/>
      <c r="CN14" s="44"/>
      <c r="CO14" s="44"/>
      <c r="CP14" s="71" t="str">
        <f t="shared" si="2"/>
        <v/>
      </c>
      <c r="CQ14" s="71" t="str">
        <f t="shared" si="3"/>
        <v/>
      </c>
      <c r="CR14" s="71" t="str">
        <f>IF(J14&lt;&gt;$J$42,"",IF(G14="X",IF(VLOOKUP(B14,Moves!A6:D58,4,FALSE)&lt;&gt;"SS","No","Yes"),"No"))</f>
        <v/>
      </c>
      <c r="CS14" s="71" t="str">
        <f t="shared" si="4"/>
        <v/>
      </c>
      <c r="CT14" s="71" t="str">
        <f t="shared" si="5"/>
        <v/>
      </c>
      <c r="CU14" s="71" t="str">
        <f t="shared" si="0"/>
        <v>Yes</v>
      </c>
      <c r="CV14" s="71" t="str">
        <f t="shared" si="1"/>
        <v/>
      </c>
      <c r="CW14" s="71" t="str">
        <f t="shared" si="6"/>
        <v/>
      </c>
      <c r="CX14" s="71" t="str">
        <f t="shared" si="7"/>
        <v/>
      </c>
      <c r="CY14" s="71" t="str">
        <f t="shared" si="8"/>
        <v/>
      </c>
      <c r="CZ14" s="71" t="str">
        <f t="shared" si="9"/>
        <v/>
      </c>
      <c r="DA14" s="71" t="str">
        <f t="shared" si="10"/>
        <v/>
      </c>
      <c r="DB14" s="26"/>
      <c r="DC14" s="26"/>
      <c r="DD14" s="26"/>
      <c r="DE14" s="26"/>
      <c r="DF14" s="26"/>
    </row>
    <row r="15" spans="1:110" ht="15.75" customHeight="1" x14ac:dyDescent="0.25">
      <c r="A15" s="33">
        <v>7</v>
      </c>
      <c r="B15" s="75"/>
      <c r="C15" s="10"/>
      <c r="D15" s="31" t="str">
        <f>IFERROR(IF(VLOOKUP(B15,Moves!$A$1:$D$53,2,FALSE)="A","X"," "),"")</f>
        <v/>
      </c>
      <c r="E15" s="63" t="str">
        <f>IFERROR(IF(VLOOKUP(B15,Moves!$A$1:$D$53,2,FALSE)="B","X"," "),"")</f>
        <v/>
      </c>
      <c r="F15" s="29" t="str">
        <f>IFERROR(IF(VLOOKUP(B15,Moves!$A$1:$D$53,3,FALSE)=1,"X"," "),"")</f>
        <v/>
      </c>
      <c r="G15" s="29" t="str">
        <f>IFERROR(IF(VLOOKUP(B15,Moves!$A$1:$D$53,3,FALSE)=2,"X"," "),"")</f>
        <v/>
      </c>
      <c r="H15" s="29" t="str">
        <f>IFERROR(IF(VLOOKUP(B15,Moves!$A$1:$D$53,3,FALSE)=3,"X"," "),"")</f>
        <v/>
      </c>
      <c r="I15" s="29" t="str">
        <f>IFERROR(IF(VLOOKUP(B15,Moves!$A$1:$D$53,3,FALSE)=4,"X"," "),"")</f>
        <v/>
      </c>
      <c r="J15" s="10"/>
      <c r="K15" s="10"/>
      <c r="L15" s="26"/>
      <c r="M15" s="26"/>
      <c r="N15" s="26">
        <f>IF(ISNUMBER(SEARCH($B$9,O15)),MAX($N$8:N14)+1,0)</f>
        <v>7</v>
      </c>
      <c r="O15" s="52" t="s">
        <v>29</v>
      </c>
      <c r="P15" s="26"/>
      <c r="Q15" s="44"/>
      <c r="R15" s="26" t="str">
        <f>IFERROR(VLOOKUP(ROWS($O$9:O15),$N$9:$O$160,2,0),"")</f>
        <v xml:space="preserve">Splits (F or S) </v>
      </c>
      <c r="S15" s="44"/>
      <c r="T15" s="44"/>
      <c r="U15" s="44"/>
      <c r="V15" s="26">
        <f>IF(ISNUMBER(SEARCH($B$10,W15)),MAX($V$8:V14)+1,0)</f>
        <v>7</v>
      </c>
      <c r="W15" s="52" t="s">
        <v>29</v>
      </c>
      <c r="X15" s="44"/>
      <c r="Y15" s="44"/>
      <c r="Z15" s="44" t="str">
        <f>IFERROR(VLOOKUP(ROWS($W$9:W15),$V$9:$W$160,2,0),"")</f>
        <v xml:space="preserve">Splits (F or S) </v>
      </c>
      <c r="AA15" s="44"/>
      <c r="AB15" s="44"/>
      <c r="AC15" s="44"/>
      <c r="AD15" s="26">
        <f>IF(ISNUMBER(SEARCH($B$11,AE15)),MAX($AD$8:AD14)+1,0)</f>
        <v>7</v>
      </c>
      <c r="AE15" s="52" t="s">
        <v>29</v>
      </c>
      <c r="AF15" s="44"/>
      <c r="AG15" s="44"/>
      <c r="AH15" s="44" t="str">
        <f>IFERROR(VLOOKUP(ROWS($AE$9:AE15),$AD$9:$AE$160,2,0),"")</f>
        <v xml:space="preserve">Splits (F or S) </v>
      </c>
      <c r="AI15" s="44"/>
      <c r="AJ15" s="44"/>
      <c r="AK15" s="44"/>
      <c r="AL15" s="26">
        <f>IF(ISNUMBER(SEARCH($B$12,AM15)),MAX($AL$8:AL14)+1,0)</f>
        <v>7</v>
      </c>
      <c r="AM15" s="52" t="s">
        <v>29</v>
      </c>
      <c r="AN15" s="44"/>
      <c r="AO15" s="44"/>
      <c r="AP15" s="44" t="str">
        <f>IFERROR(VLOOKUP(ROWS($AM$9:AM15),$AL$9:$AM$160,2,0),"")</f>
        <v xml:space="preserve">Splits (F or S) </v>
      </c>
      <c r="AQ15" s="44"/>
      <c r="AR15" s="44"/>
      <c r="AS15" s="44"/>
      <c r="AT15" s="51">
        <f>IF(ISNUMBER(SEARCH($B$13,AU15)),MAX($AT$8:AT14)+1,0)</f>
        <v>7</v>
      </c>
      <c r="AU15" s="52" t="s">
        <v>29</v>
      </c>
      <c r="AV15" s="44"/>
      <c r="AW15" s="44"/>
      <c r="AX15" s="53" t="str">
        <f>IFERROR(VLOOKUP(ROWS($AU$9:AU15),$AT$9:$AU$160,2,0),"")</f>
        <v xml:space="preserve">Splits (F or S) </v>
      </c>
      <c r="AY15" s="44"/>
      <c r="AZ15" s="44"/>
      <c r="BA15" s="44"/>
      <c r="BB15" s="51">
        <f>IF(ISNUMBER(SEARCH($B$14,BC15)),MAX($BB$8:BB14)+1,0)</f>
        <v>7</v>
      </c>
      <c r="BC15" s="52" t="s">
        <v>29</v>
      </c>
      <c r="BD15" s="44"/>
      <c r="BE15" s="44"/>
      <c r="BF15" s="53" t="str">
        <f>IFERROR(VLOOKUP(ROWS($BC$9:BC15),$BB$9:$BC$160,2,0),"")</f>
        <v xml:space="preserve">Splits (F or S) </v>
      </c>
      <c r="BG15" s="44"/>
      <c r="BH15" s="44"/>
      <c r="BI15" s="44"/>
      <c r="BJ15" s="51">
        <f>IF(ISNUMBER(SEARCH($B$15,BK15)),MAX($BJ$8:BJ14)+1,0)</f>
        <v>7</v>
      </c>
      <c r="BK15" s="52" t="s">
        <v>29</v>
      </c>
      <c r="BL15" s="44"/>
      <c r="BM15" s="44"/>
      <c r="BN15" s="53" t="str">
        <f>IFERROR(VLOOKUP(ROWS($BK$9:BK15),$BJ$9:$BK$160,2,0),"")</f>
        <v xml:space="preserve">Splits (F or S) </v>
      </c>
      <c r="BO15" s="44"/>
      <c r="BP15" s="44"/>
      <c r="BQ15" s="44"/>
      <c r="BR15" s="51">
        <f>IF(ISNUMBER(SEARCH($B$16,BS15)),MAX($BR$8:BR14)+1,0)</f>
        <v>7</v>
      </c>
      <c r="BS15" s="52" t="s">
        <v>29</v>
      </c>
      <c r="BT15" s="44"/>
      <c r="BU15" s="44"/>
      <c r="BV15" s="53" t="str">
        <f>IFERROR(VLOOKUP(ROWS($BS$9:BS15),$BR$9:$BS$160,2,0),"")</f>
        <v xml:space="preserve">Splits (F or S) </v>
      </c>
      <c r="BW15" s="44"/>
      <c r="BX15" s="44"/>
      <c r="BY15" s="44"/>
      <c r="BZ15" s="51">
        <f>IF(ISNUMBER(SEARCH($B$17,CA15)),MAX($BZ$8:BZ14)+1,0)</f>
        <v>7</v>
      </c>
      <c r="CA15" s="52" t="s">
        <v>29</v>
      </c>
      <c r="CB15" s="44"/>
      <c r="CC15" s="44"/>
      <c r="CD15" s="53" t="str">
        <f>IFERROR(VLOOKUP(ROWS($CA$9:CA15),$BZ$9:$CA$160,2,0),"")</f>
        <v xml:space="preserve">Splits (F or S) </v>
      </c>
      <c r="CE15" s="44"/>
      <c r="CF15" s="44"/>
      <c r="CG15" s="44"/>
      <c r="CH15" s="51">
        <f>IF(ISNUMBER(SEARCH($B$18,CI15)),MAX($CH$8:CH14)+1,0)</f>
        <v>7</v>
      </c>
      <c r="CI15" s="52" t="s">
        <v>29</v>
      </c>
      <c r="CJ15" s="44"/>
      <c r="CK15" s="44"/>
      <c r="CL15" s="53" t="str">
        <f>IFERROR(VLOOKUP(ROWS($CI$9:CI15),$CH$9:$CI$160,2,0),"")</f>
        <v xml:space="preserve">Splits (F or S) </v>
      </c>
      <c r="CM15" s="44"/>
      <c r="CN15" s="44"/>
      <c r="CO15" s="44"/>
      <c r="CP15" s="71" t="str">
        <f t="shared" si="2"/>
        <v/>
      </c>
      <c r="CQ15" s="71" t="str">
        <f t="shared" si="3"/>
        <v/>
      </c>
      <c r="CR15" s="71" t="str">
        <f>IF(J15&lt;&gt;$J$42,"",IF(G15="X",IF(VLOOKUP(B15,Moves!A7:D59,4,FALSE)&lt;&gt;"SS","No","Yes"),"No"))</f>
        <v/>
      </c>
      <c r="CS15" s="71" t="str">
        <f t="shared" si="4"/>
        <v/>
      </c>
      <c r="CT15" s="71" t="str">
        <f t="shared" si="5"/>
        <v/>
      </c>
      <c r="CU15" s="71" t="str">
        <f t="shared" si="0"/>
        <v>Yes</v>
      </c>
      <c r="CV15" s="71" t="str">
        <f t="shared" si="1"/>
        <v/>
      </c>
      <c r="CW15" s="71" t="str">
        <f t="shared" si="6"/>
        <v/>
      </c>
      <c r="CX15" s="71" t="str">
        <f t="shared" si="7"/>
        <v/>
      </c>
      <c r="CY15" s="71" t="str">
        <f t="shared" si="8"/>
        <v/>
      </c>
      <c r="CZ15" s="71" t="str">
        <f t="shared" si="9"/>
        <v/>
      </c>
      <c r="DA15" s="71" t="str">
        <f t="shared" si="10"/>
        <v/>
      </c>
      <c r="DB15" s="26"/>
      <c r="DC15" s="26"/>
      <c r="DD15" s="26"/>
      <c r="DE15" s="26"/>
      <c r="DF15" s="26"/>
    </row>
    <row r="16" spans="1:110" ht="15.75" customHeight="1" x14ac:dyDescent="0.25">
      <c r="A16" s="33">
        <v>8</v>
      </c>
      <c r="B16" s="75"/>
      <c r="C16" s="10"/>
      <c r="D16" s="31" t="str">
        <f>IFERROR(IF(VLOOKUP(B16,Moves!$A$1:$D$53,2,FALSE)="A","X"," "),"")</f>
        <v/>
      </c>
      <c r="E16" s="63" t="str">
        <f>IFERROR(IF(VLOOKUP(B16,Moves!$A$1:$D$53,2,FALSE)="B","X"," "),"")</f>
        <v/>
      </c>
      <c r="F16" s="29" t="str">
        <f>IFERROR(IF(VLOOKUP(B16,Moves!$A$1:$D$53,3,FALSE)=1,"X"," "),"")</f>
        <v/>
      </c>
      <c r="G16" s="29" t="str">
        <f>IFERROR(IF(VLOOKUP(B16,Moves!$A$1:$D$53,3,FALSE)=2,"X"," "),"")</f>
        <v/>
      </c>
      <c r="H16" s="29" t="str">
        <f>IFERROR(IF(VLOOKUP(B16,Moves!$A$1:$D$53,3,FALSE)=3,"X"," "),"")</f>
        <v/>
      </c>
      <c r="I16" s="29" t="str">
        <f>IFERROR(IF(VLOOKUP(B16,Moves!$A$1:$D$53,3,FALSE)=4,"X"," "),"")</f>
        <v/>
      </c>
      <c r="J16" s="10"/>
      <c r="K16" s="10"/>
      <c r="L16" s="26"/>
      <c r="M16" s="26"/>
      <c r="N16" s="26">
        <f>IF(ISNUMBER(SEARCH($B$9,O16)),MAX($N$8:N15)+1,0)</f>
        <v>8</v>
      </c>
      <c r="O16" s="52" t="s">
        <v>30</v>
      </c>
      <c r="P16" s="26"/>
      <c r="Q16" s="44"/>
      <c r="R16" s="26" t="str">
        <f>IFERROR(VLOOKUP(ROWS($O$9:O16),$N$9:$O$160,2,0),"")</f>
        <v>Japana (up to 45⁰ chest)</v>
      </c>
      <c r="S16" s="44"/>
      <c r="T16" s="44"/>
      <c r="U16" s="44"/>
      <c r="V16" s="26">
        <f>IF(ISNUMBER(SEARCH($B$10,W16)),MAX($V$8:V15)+1,0)</f>
        <v>8</v>
      </c>
      <c r="W16" s="52" t="s">
        <v>30</v>
      </c>
      <c r="X16" s="44"/>
      <c r="Y16" s="44"/>
      <c r="Z16" s="44" t="str">
        <f>IFERROR(VLOOKUP(ROWS($W$9:W16),$V$9:$W$160,2,0),"")</f>
        <v>Japana (up to 45⁰ chest)</v>
      </c>
      <c r="AA16" s="44"/>
      <c r="AB16" s="44"/>
      <c r="AC16" s="44"/>
      <c r="AD16" s="26">
        <f>IF(ISNUMBER(SEARCH($B$11,AE16)),MAX($AD$8:AD15)+1,0)</f>
        <v>8</v>
      </c>
      <c r="AE16" s="52" t="s">
        <v>30</v>
      </c>
      <c r="AF16" s="44"/>
      <c r="AG16" s="44"/>
      <c r="AH16" s="44" t="str">
        <f>IFERROR(VLOOKUP(ROWS($AE$9:AE16),$AD$9:$AE$160,2,0),"")</f>
        <v>Japana (up to 45⁰ chest)</v>
      </c>
      <c r="AI16" s="44"/>
      <c r="AJ16" s="44"/>
      <c r="AK16" s="44"/>
      <c r="AL16" s="26">
        <f>IF(ISNUMBER(SEARCH($B$12,AM16)),MAX($AL$8:AL15)+1,0)</f>
        <v>8</v>
      </c>
      <c r="AM16" s="52" t="s">
        <v>30</v>
      </c>
      <c r="AN16" s="44"/>
      <c r="AO16" s="44"/>
      <c r="AP16" s="44" t="str">
        <f>IFERROR(VLOOKUP(ROWS($AM$9:AM16),$AL$9:$AM$160,2,0),"")</f>
        <v>Japana (up to 45⁰ chest)</v>
      </c>
      <c r="AQ16" s="44"/>
      <c r="AR16" s="44"/>
      <c r="AS16" s="44"/>
      <c r="AT16" s="51">
        <f>IF(ISNUMBER(SEARCH($B$13,AU16)),MAX($AT$8:AT15)+1,0)</f>
        <v>8</v>
      </c>
      <c r="AU16" s="52" t="s">
        <v>30</v>
      </c>
      <c r="AV16" s="44"/>
      <c r="AW16" s="44"/>
      <c r="AX16" s="53" t="str">
        <f>IFERROR(VLOOKUP(ROWS($AU$9:AU16),$AT$9:$AU$160,2,0),"")</f>
        <v>Japana (up to 45⁰ chest)</v>
      </c>
      <c r="AY16" s="44"/>
      <c r="AZ16" s="44"/>
      <c r="BA16" s="44"/>
      <c r="BB16" s="51">
        <f>IF(ISNUMBER(SEARCH($B$14,BC16)),MAX($BB$8:BB15)+1,0)</f>
        <v>8</v>
      </c>
      <c r="BC16" s="52" t="s">
        <v>30</v>
      </c>
      <c r="BD16" s="44"/>
      <c r="BE16" s="44"/>
      <c r="BF16" s="53" t="str">
        <f>IFERROR(VLOOKUP(ROWS($BC$9:BC16),$BB$9:$BC$160,2,0),"")</f>
        <v>Japana (up to 45⁰ chest)</v>
      </c>
      <c r="BG16" s="44"/>
      <c r="BH16" s="44"/>
      <c r="BI16" s="44"/>
      <c r="BJ16" s="51">
        <f>IF(ISNUMBER(SEARCH($B$15,BK16)),MAX($BJ$8:BJ15)+1,0)</f>
        <v>8</v>
      </c>
      <c r="BK16" s="52" t="s">
        <v>30</v>
      </c>
      <c r="BL16" s="44"/>
      <c r="BM16" s="44"/>
      <c r="BN16" s="53" t="str">
        <f>IFERROR(VLOOKUP(ROWS($BK$9:BK16),$BJ$9:$BK$160,2,0),"")</f>
        <v>Japana (up to 45⁰ chest)</v>
      </c>
      <c r="BO16" s="44"/>
      <c r="BP16" s="44"/>
      <c r="BQ16" s="44"/>
      <c r="BR16" s="51">
        <f>IF(ISNUMBER(SEARCH($B$16,BS16)),MAX($BR$8:BR15)+1,0)</f>
        <v>8</v>
      </c>
      <c r="BS16" s="52" t="s">
        <v>30</v>
      </c>
      <c r="BT16" s="44"/>
      <c r="BU16" s="44"/>
      <c r="BV16" s="53" t="str">
        <f>IFERROR(VLOOKUP(ROWS($BS$9:BS16),$BR$9:$BS$160,2,0),"")</f>
        <v>Japana (up to 45⁰ chest)</v>
      </c>
      <c r="BW16" s="44"/>
      <c r="BX16" s="44"/>
      <c r="BY16" s="44"/>
      <c r="BZ16" s="51">
        <f>IF(ISNUMBER(SEARCH($B$17,CA16)),MAX($BZ$8:BZ15)+1,0)</f>
        <v>8</v>
      </c>
      <c r="CA16" s="52" t="s">
        <v>30</v>
      </c>
      <c r="CB16" s="44"/>
      <c r="CC16" s="44"/>
      <c r="CD16" s="53" t="str">
        <f>IFERROR(VLOOKUP(ROWS($CA$9:CA16),$BZ$9:$CA$160,2,0),"")</f>
        <v>Japana (up to 45⁰ chest)</v>
      </c>
      <c r="CE16" s="44"/>
      <c r="CF16" s="44"/>
      <c r="CG16" s="44"/>
      <c r="CH16" s="51">
        <f>IF(ISNUMBER(SEARCH($B$18,CI16)),MAX($CH$8:CH15)+1,0)</f>
        <v>8</v>
      </c>
      <c r="CI16" s="52" t="s">
        <v>30</v>
      </c>
      <c r="CJ16" s="44"/>
      <c r="CK16" s="44"/>
      <c r="CL16" s="53" t="str">
        <f>IFERROR(VLOOKUP(ROWS($CI$9:CI16),$CH$9:$CI$160,2,0),"")</f>
        <v>Japana (up to 45⁰ chest)</v>
      </c>
      <c r="CM16" s="44"/>
      <c r="CN16" s="44"/>
      <c r="CO16" s="44"/>
      <c r="CP16" s="71" t="str">
        <f t="shared" si="2"/>
        <v/>
      </c>
      <c r="CQ16" s="71" t="str">
        <f t="shared" si="3"/>
        <v/>
      </c>
      <c r="CR16" s="71" t="str">
        <f>IF(J16&lt;&gt;$J$42,"",IF(G16="X",IF(VLOOKUP(B16,Moves!A8:D60,4,FALSE)&lt;&gt;"SS","No","Yes"),"No"))</f>
        <v/>
      </c>
      <c r="CS16" s="71" t="str">
        <f t="shared" si="4"/>
        <v/>
      </c>
      <c r="CT16" s="71" t="str">
        <f t="shared" si="5"/>
        <v/>
      </c>
      <c r="CU16" s="71" t="str">
        <f t="shared" si="0"/>
        <v>Yes</v>
      </c>
      <c r="CV16" s="71" t="str">
        <f t="shared" si="1"/>
        <v/>
      </c>
      <c r="CW16" s="71" t="str">
        <f t="shared" si="6"/>
        <v/>
      </c>
      <c r="CX16" s="71" t="str">
        <f t="shared" si="7"/>
        <v/>
      </c>
      <c r="CY16" s="71" t="str">
        <f t="shared" si="8"/>
        <v/>
      </c>
      <c r="CZ16" s="71" t="str">
        <f t="shared" si="9"/>
        <v/>
      </c>
      <c r="DA16" s="71" t="str">
        <f t="shared" si="10"/>
        <v/>
      </c>
      <c r="DB16" s="26"/>
      <c r="DC16" s="26"/>
      <c r="DD16" s="26"/>
      <c r="DE16" s="26"/>
      <c r="DF16" s="26"/>
    </row>
    <row r="17" spans="1:110" ht="15.75" customHeight="1" x14ac:dyDescent="0.25">
      <c r="A17" s="33">
        <v>9</v>
      </c>
      <c r="B17" s="75"/>
      <c r="C17" s="10"/>
      <c r="D17" s="31" t="str">
        <f>IFERROR(IF(VLOOKUP(B17,Moves!$A$1:$D$53,2,FALSE)="A","X"," "),"")</f>
        <v/>
      </c>
      <c r="E17" s="63" t="str">
        <f>IFERROR(IF(VLOOKUP(B17,Moves!$A$1:$D$53,2,FALSE)="B","X"," "),"")</f>
        <v/>
      </c>
      <c r="F17" s="29" t="str">
        <f>IFERROR(IF(VLOOKUP(B17,Moves!$A$1:$D$53,3,FALSE)=1,"X"," "),"")</f>
        <v/>
      </c>
      <c r="G17" s="29" t="str">
        <f>IFERROR(IF(VLOOKUP(B17,Moves!$A$1:$D$53,3,FALSE)=2,"X"," "),"")</f>
        <v/>
      </c>
      <c r="H17" s="29" t="str">
        <f>IFERROR(IF(VLOOKUP(B17,Moves!$A$1:$D$53,3,FALSE)=3,"X"," "),"")</f>
        <v/>
      </c>
      <c r="I17" s="29" t="str">
        <f>IFERROR(IF(VLOOKUP(B17,Moves!$A$1:$D$53,3,FALSE)=4,"X"," "),"")</f>
        <v/>
      </c>
      <c r="J17" s="10"/>
      <c r="K17" s="10"/>
      <c r="L17" s="26"/>
      <c r="M17" s="26"/>
      <c r="N17" s="26">
        <f>IF(ISNUMBER(SEARCH($B$9,O17)),MAX($N$8:N16)+1,0)</f>
        <v>9</v>
      </c>
      <c r="O17" s="52" t="s">
        <v>31</v>
      </c>
      <c r="P17" s="26"/>
      <c r="Q17" s="44"/>
      <c r="R17" s="26" t="str">
        <f>IFERROR(VLOOKUP(ROWS($O$9:O17),$N$9:$O$160,2,0),"")</f>
        <v>D Shape</v>
      </c>
      <c r="S17" s="44"/>
      <c r="T17" s="44"/>
      <c r="U17" s="44"/>
      <c r="V17" s="26">
        <f>IF(ISNUMBER(SEARCH($B$10,W17)),MAX($V$8:V16)+1,0)</f>
        <v>9</v>
      </c>
      <c r="W17" s="52" t="s">
        <v>31</v>
      </c>
      <c r="X17" s="44"/>
      <c r="Y17" s="44"/>
      <c r="Z17" s="44" t="str">
        <f>IFERROR(VLOOKUP(ROWS($W$9:W17),$V$9:$W$160,2,0),"")</f>
        <v>D Shape</v>
      </c>
      <c r="AA17" s="44"/>
      <c r="AB17" s="44"/>
      <c r="AC17" s="44"/>
      <c r="AD17" s="26">
        <f>IF(ISNUMBER(SEARCH($B$11,AE17)),MAX($AD$8:AD16)+1,0)</f>
        <v>9</v>
      </c>
      <c r="AE17" s="52" t="s">
        <v>31</v>
      </c>
      <c r="AF17" s="44"/>
      <c r="AG17" s="44"/>
      <c r="AH17" s="44" t="str">
        <f>IFERROR(VLOOKUP(ROWS($AE$9:AE17),$AD$9:$AE$160,2,0),"")</f>
        <v>D Shape</v>
      </c>
      <c r="AI17" s="44"/>
      <c r="AJ17" s="44"/>
      <c r="AK17" s="44"/>
      <c r="AL17" s="26">
        <f>IF(ISNUMBER(SEARCH($B$12,AM17)),MAX($AL$8:AL16)+1,0)</f>
        <v>9</v>
      </c>
      <c r="AM17" s="52" t="s">
        <v>31</v>
      </c>
      <c r="AN17" s="44"/>
      <c r="AO17" s="44"/>
      <c r="AP17" s="44" t="str">
        <f>IFERROR(VLOOKUP(ROWS($AM$9:AM17),$AL$9:$AM$160,2,0),"")</f>
        <v>D Shape</v>
      </c>
      <c r="AQ17" s="44"/>
      <c r="AR17" s="44"/>
      <c r="AS17" s="44"/>
      <c r="AT17" s="51">
        <f>IF(ISNUMBER(SEARCH($B$13,AU17)),MAX($AT$8:AT16)+1,0)</f>
        <v>9</v>
      </c>
      <c r="AU17" s="52" t="s">
        <v>31</v>
      </c>
      <c r="AV17" s="44"/>
      <c r="AW17" s="44"/>
      <c r="AX17" s="53" t="str">
        <f>IFERROR(VLOOKUP(ROWS($AU$9:AU17),$AT$9:$AU$160,2,0),"")</f>
        <v>D Shape</v>
      </c>
      <c r="AY17" s="44"/>
      <c r="AZ17" s="44"/>
      <c r="BA17" s="44"/>
      <c r="BB17" s="51">
        <f>IF(ISNUMBER(SEARCH($B$14,BC17)),MAX($BB$8:BB16)+1,0)</f>
        <v>9</v>
      </c>
      <c r="BC17" s="52" t="s">
        <v>31</v>
      </c>
      <c r="BD17" s="44"/>
      <c r="BE17" s="44"/>
      <c r="BF17" s="53" t="str">
        <f>IFERROR(VLOOKUP(ROWS($BC$9:BC17),$BB$9:$BC$160,2,0),"")</f>
        <v>D Shape</v>
      </c>
      <c r="BG17" s="44"/>
      <c r="BH17" s="44"/>
      <c r="BI17" s="44"/>
      <c r="BJ17" s="51">
        <f>IF(ISNUMBER(SEARCH($B$15,BK17)),MAX($BJ$8:BJ16)+1,0)</f>
        <v>9</v>
      </c>
      <c r="BK17" s="52" t="s">
        <v>31</v>
      </c>
      <c r="BL17" s="44"/>
      <c r="BM17" s="44"/>
      <c r="BN17" s="53" t="str">
        <f>IFERROR(VLOOKUP(ROWS($BK$9:BK17),$BJ$9:$BK$160,2,0),"")</f>
        <v>D Shape</v>
      </c>
      <c r="BO17" s="44"/>
      <c r="BP17" s="44"/>
      <c r="BQ17" s="44"/>
      <c r="BR17" s="51">
        <f>IF(ISNUMBER(SEARCH($B$16,BS17)),MAX($BR$8:BR16)+1,0)</f>
        <v>9</v>
      </c>
      <c r="BS17" s="52" t="s">
        <v>31</v>
      </c>
      <c r="BT17" s="44"/>
      <c r="BU17" s="44"/>
      <c r="BV17" s="53" t="str">
        <f>IFERROR(VLOOKUP(ROWS($BS$9:BS17),$BR$9:$BS$160,2,0),"")</f>
        <v>D Shape</v>
      </c>
      <c r="BW17" s="44"/>
      <c r="BX17" s="44"/>
      <c r="BY17" s="44"/>
      <c r="BZ17" s="51">
        <f>IF(ISNUMBER(SEARCH($B$17,CA17)),MAX($BZ$8:BZ16)+1,0)</f>
        <v>9</v>
      </c>
      <c r="CA17" s="52" t="s">
        <v>31</v>
      </c>
      <c r="CB17" s="44"/>
      <c r="CC17" s="44"/>
      <c r="CD17" s="53" t="str">
        <f>IFERROR(VLOOKUP(ROWS($CA$9:CA17),$BZ$9:$CA$160,2,0),"")</f>
        <v>D Shape</v>
      </c>
      <c r="CE17" s="44"/>
      <c r="CF17" s="44"/>
      <c r="CG17" s="44"/>
      <c r="CH17" s="51">
        <f>IF(ISNUMBER(SEARCH($B$18,CI17)),MAX($CH$8:CH16)+1,0)</f>
        <v>9</v>
      </c>
      <c r="CI17" s="52" t="s">
        <v>31</v>
      </c>
      <c r="CJ17" s="44"/>
      <c r="CK17" s="44"/>
      <c r="CL17" s="53" t="str">
        <f>IFERROR(VLOOKUP(ROWS($CI$9:CI17),$CH$9:$CI$160,2,0),"")</f>
        <v>D Shape</v>
      </c>
      <c r="CM17" s="44"/>
      <c r="CN17" s="44"/>
      <c r="CO17" s="44"/>
      <c r="CP17" s="71" t="str">
        <f t="shared" si="2"/>
        <v/>
      </c>
      <c r="CQ17" s="71" t="str">
        <f t="shared" si="3"/>
        <v/>
      </c>
      <c r="CR17" s="71" t="str">
        <f>IF(J17&lt;&gt;$J$42,"",IF(G17="X",IF(VLOOKUP(B17,Moves!A9:D61,4,FALSE)&lt;&gt;"SS","No","Yes"),"No"))</f>
        <v/>
      </c>
      <c r="CS17" s="71" t="str">
        <f t="shared" si="4"/>
        <v/>
      </c>
      <c r="CT17" s="71" t="str">
        <f t="shared" si="5"/>
        <v/>
      </c>
      <c r="CU17" s="71" t="str">
        <f t="shared" si="0"/>
        <v>Yes</v>
      </c>
      <c r="CV17" s="71" t="str">
        <f t="shared" si="1"/>
        <v/>
      </c>
      <c r="CW17" s="71" t="str">
        <f t="shared" si="6"/>
        <v/>
      </c>
      <c r="CX17" s="71" t="str">
        <f t="shared" si="7"/>
        <v/>
      </c>
      <c r="CY17" s="71" t="str">
        <f t="shared" si="8"/>
        <v/>
      </c>
      <c r="CZ17" s="71" t="str">
        <f t="shared" si="9"/>
        <v/>
      </c>
      <c r="DA17" s="71" t="str">
        <f t="shared" si="10"/>
        <v/>
      </c>
      <c r="DB17" s="26"/>
      <c r="DC17" s="26"/>
      <c r="DD17" s="26"/>
      <c r="DE17" s="26"/>
      <c r="DF17" s="26"/>
    </row>
    <row r="18" spans="1:110" ht="15.75" customHeight="1" x14ac:dyDescent="0.25">
      <c r="A18" s="33">
        <v>10</v>
      </c>
      <c r="B18" s="75"/>
      <c r="C18" s="10"/>
      <c r="D18" s="31" t="str">
        <f>IFERROR(IF(VLOOKUP(B18,Moves!$A$1:$D$53,2,FALSE)="A","X"," "),"")</f>
        <v/>
      </c>
      <c r="E18" s="63" t="str">
        <f>IFERROR(IF(VLOOKUP(B18,Moves!$A$1:$D$53,2,FALSE)="B","X"," "),"")</f>
        <v/>
      </c>
      <c r="F18" s="29" t="str">
        <f>IFERROR(IF(VLOOKUP(B18,Moves!$A$1:$D$53,3,FALSE)=1,"X"," "),"")</f>
        <v/>
      </c>
      <c r="G18" s="29" t="str">
        <f>IFERROR(IF(VLOOKUP(B18,Moves!$A$1:$D$53,3,FALSE)=2,"X"," "),"")</f>
        <v/>
      </c>
      <c r="H18" s="29" t="str">
        <f>IFERROR(IF(VLOOKUP(B18,Moves!$A$1:$D$53,3,FALSE)=3,"X"," "),"")</f>
        <v/>
      </c>
      <c r="I18" s="29" t="str">
        <f>IFERROR(IF(VLOOKUP(B18,Moves!$A$1:$D$53,3,FALSE)=4,"X"," "),"")</f>
        <v/>
      </c>
      <c r="J18" s="10"/>
      <c r="K18" s="10"/>
      <c r="L18" s="26"/>
      <c r="M18" s="26"/>
      <c r="N18" s="26">
        <f>IF(ISNUMBER(SEARCH($B$9,O18)),MAX($N$8:N17)+1,0)</f>
        <v>10</v>
      </c>
      <c r="O18" s="52" t="s">
        <v>32</v>
      </c>
      <c r="P18" s="26"/>
      <c r="Q18" s="44"/>
      <c r="R18" s="26" t="str">
        <f>IFERROR(VLOOKUP(ROWS($O$9:O18),$N$9:$O$160,2,0),"")</f>
        <v xml:space="preserve">F or B support (lower or push up) </v>
      </c>
      <c r="S18" s="44"/>
      <c r="T18" s="44"/>
      <c r="U18" s="44"/>
      <c r="V18" s="26">
        <f>IF(ISNUMBER(SEARCH($B$10,W18)),MAX($V$8:V17)+1,0)</f>
        <v>10</v>
      </c>
      <c r="W18" s="52" t="s">
        <v>32</v>
      </c>
      <c r="X18" s="44"/>
      <c r="Y18" s="44"/>
      <c r="Z18" s="44" t="str">
        <f>IFERROR(VLOOKUP(ROWS($W$9:W18),$V$9:$W$160,2,0),"")</f>
        <v xml:space="preserve">F or B support (lower or push up) </v>
      </c>
      <c r="AA18" s="44"/>
      <c r="AB18" s="44"/>
      <c r="AC18" s="44"/>
      <c r="AD18" s="26">
        <f>IF(ISNUMBER(SEARCH($B$11,AE18)),MAX($AD$8:AD17)+1,0)</f>
        <v>10</v>
      </c>
      <c r="AE18" s="52" t="s">
        <v>32</v>
      </c>
      <c r="AF18" s="44"/>
      <c r="AG18" s="44"/>
      <c r="AH18" s="44" t="str">
        <f>IFERROR(VLOOKUP(ROWS($AE$9:AE18),$AD$9:$AE$160,2,0),"")</f>
        <v xml:space="preserve">F or B support (lower or push up) </v>
      </c>
      <c r="AI18" s="44"/>
      <c r="AJ18" s="44"/>
      <c r="AK18" s="44"/>
      <c r="AL18" s="26">
        <f>IF(ISNUMBER(SEARCH($B$12,AM18)),MAX($AL$8:AL17)+1,0)</f>
        <v>10</v>
      </c>
      <c r="AM18" s="52" t="s">
        <v>32</v>
      </c>
      <c r="AN18" s="44"/>
      <c r="AO18" s="44"/>
      <c r="AP18" s="44" t="str">
        <f>IFERROR(VLOOKUP(ROWS($AM$9:AM18),$AL$9:$AM$160,2,0),"")</f>
        <v xml:space="preserve">F or B support (lower or push up) </v>
      </c>
      <c r="AQ18" s="44"/>
      <c r="AR18" s="44"/>
      <c r="AS18" s="44"/>
      <c r="AT18" s="51">
        <f>IF(ISNUMBER(SEARCH($B$13,AU18)),MAX($AT$8:AT17)+1,0)</f>
        <v>10</v>
      </c>
      <c r="AU18" s="52" t="s">
        <v>32</v>
      </c>
      <c r="AV18" s="44"/>
      <c r="AW18" s="44"/>
      <c r="AX18" s="53" t="str">
        <f>IFERROR(VLOOKUP(ROWS($AU$9:AU18),$AT$9:$AU$160,2,0),"")</f>
        <v xml:space="preserve">F or B support (lower or push up) </v>
      </c>
      <c r="AY18" s="44"/>
      <c r="AZ18" s="44"/>
      <c r="BA18" s="44"/>
      <c r="BB18" s="51">
        <f>IF(ISNUMBER(SEARCH($B$14,BC18)),MAX($BB$8:BB17)+1,0)</f>
        <v>10</v>
      </c>
      <c r="BC18" s="52" t="s">
        <v>32</v>
      </c>
      <c r="BD18" s="44"/>
      <c r="BE18" s="44"/>
      <c r="BF18" s="53" t="str">
        <f>IFERROR(VLOOKUP(ROWS($BC$9:BC18),$BB$9:$BC$160,2,0),"")</f>
        <v xml:space="preserve">F or B support (lower or push up) </v>
      </c>
      <c r="BG18" s="44"/>
      <c r="BH18" s="44"/>
      <c r="BI18" s="44"/>
      <c r="BJ18" s="51">
        <f>IF(ISNUMBER(SEARCH($B$15,BK18)),MAX($BJ$8:BJ17)+1,0)</f>
        <v>10</v>
      </c>
      <c r="BK18" s="52" t="s">
        <v>32</v>
      </c>
      <c r="BL18" s="44"/>
      <c r="BM18" s="44"/>
      <c r="BN18" s="53" t="str">
        <f>IFERROR(VLOOKUP(ROWS($BK$9:BK18),$BJ$9:$BK$160,2,0),"")</f>
        <v xml:space="preserve">F or B support (lower or push up) </v>
      </c>
      <c r="BO18" s="44"/>
      <c r="BP18" s="44"/>
      <c r="BQ18" s="44"/>
      <c r="BR18" s="51">
        <f>IF(ISNUMBER(SEARCH($B$16,BS18)),MAX($BR$8:BR17)+1,0)</f>
        <v>10</v>
      </c>
      <c r="BS18" s="52" t="s">
        <v>32</v>
      </c>
      <c r="BT18" s="44"/>
      <c r="BU18" s="44"/>
      <c r="BV18" s="53" t="str">
        <f>IFERROR(VLOOKUP(ROWS($BS$9:BS18),$BR$9:$BS$160,2,0),"")</f>
        <v xml:space="preserve">F or B support (lower or push up) </v>
      </c>
      <c r="BW18" s="44"/>
      <c r="BX18" s="44"/>
      <c r="BY18" s="44"/>
      <c r="BZ18" s="51">
        <f>IF(ISNUMBER(SEARCH($B$17,CA18)),MAX($BZ$8:BZ17)+1,0)</f>
        <v>10</v>
      </c>
      <c r="CA18" s="52" t="s">
        <v>32</v>
      </c>
      <c r="CB18" s="44"/>
      <c r="CC18" s="44"/>
      <c r="CD18" s="53" t="str">
        <f>IFERROR(VLOOKUP(ROWS($CA$9:CA18),$BZ$9:$CA$160,2,0),"")</f>
        <v xml:space="preserve">F or B support (lower or push up) </v>
      </c>
      <c r="CE18" s="44"/>
      <c r="CF18" s="44"/>
      <c r="CG18" s="44"/>
      <c r="CH18" s="51">
        <f>IF(ISNUMBER(SEARCH($B$18,CI18)),MAX($CH$8:CH17)+1,0)</f>
        <v>10</v>
      </c>
      <c r="CI18" s="52" t="s">
        <v>32</v>
      </c>
      <c r="CJ18" s="44"/>
      <c r="CK18" s="44"/>
      <c r="CL18" s="53" t="str">
        <f>IFERROR(VLOOKUP(ROWS($CI$9:CI18),$CH$9:$CI$160,2,0),"")</f>
        <v xml:space="preserve">F or B support (lower or push up) </v>
      </c>
      <c r="CM18" s="44"/>
      <c r="CN18" s="44"/>
      <c r="CO18" s="44"/>
      <c r="CP18" s="71" t="str">
        <f t="shared" si="2"/>
        <v/>
      </c>
      <c r="CQ18" s="71" t="str">
        <f t="shared" si="3"/>
        <v/>
      </c>
      <c r="CR18" s="71" t="str">
        <f>IF(J18&lt;&gt;$J$42,"",IF(G18="X",IF(VLOOKUP(B18,Moves!A10:D62,4,FALSE)&lt;&gt;"SS","No","Yes"),"No"))</f>
        <v/>
      </c>
      <c r="CS18" s="71" t="str">
        <f t="shared" si="4"/>
        <v/>
      </c>
      <c r="CT18" s="71" t="str">
        <f t="shared" si="5"/>
        <v/>
      </c>
      <c r="CU18" s="71" t="str">
        <f t="shared" si="0"/>
        <v>Yes</v>
      </c>
      <c r="CV18" s="71" t="str">
        <f t="shared" si="1"/>
        <v/>
      </c>
      <c r="CW18" s="71" t="str">
        <f t="shared" si="6"/>
        <v/>
      </c>
      <c r="CX18" s="71" t="str">
        <f t="shared" si="7"/>
        <v/>
      </c>
      <c r="CY18" s="71" t="str">
        <f t="shared" si="8"/>
        <v/>
      </c>
      <c r="CZ18" s="71" t="str">
        <f t="shared" si="9"/>
        <v/>
      </c>
      <c r="DA18" s="71" t="str">
        <f t="shared" si="10"/>
        <v/>
      </c>
      <c r="DB18" s="26"/>
      <c r="DC18" s="26"/>
      <c r="DD18" s="26"/>
      <c r="DE18" s="26"/>
      <c r="DF18" s="26"/>
    </row>
    <row r="19" spans="1:110" ht="15.75" customHeight="1" x14ac:dyDescent="0.25">
      <c r="A19" s="13"/>
      <c r="B19" s="13"/>
      <c r="C19" s="13"/>
      <c r="D19" s="88"/>
      <c r="E19" s="88"/>
      <c r="F19" s="88"/>
      <c r="G19" s="88"/>
      <c r="H19" s="88"/>
      <c r="I19" s="88"/>
      <c r="J19" s="13"/>
      <c r="K19" s="13"/>
      <c r="L19" s="26"/>
      <c r="M19" s="44"/>
      <c r="N19" s="26">
        <f>IF(ISNUMBER(SEARCH($B$9,O19)),MAX($N$8:N18)+1,0)</f>
        <v>11</v>
      </c>
      <c r="O19" s="52" t="s">
        <v>33</v>
      </c>
      <c r="P19" s="26"/>
      <c r="Q19" s="44"/>
      <c r="R19" s="26" t="str">
        <f>IFERROR(VLOOKUP(ROWS($O$9:O19),$N$9:$O$160,2,0),"")</f>
        <v>F Support turn to B Support</v>
      </c>
      <c r="S19" s="44"/>
      <c r="T19" s="44"/>
      <c r="U19" s="44"/>
      <c r="V19" s="26">
        <f>IF(ISNUMBER(SEARCH($B$10,W19)),MAX($V$8:V18)+1,0)</f>
        <v>11</v>
      </c>
      <c r="W19" s="52" t="s">
        <v>33</v>
      </c>
      <c r="X19" s="44"/>
      <c r="Y19" s="44"/>
      <c r="Z19" s="44" t="str">
        <f>IFERROR(VLOOKUP(ROWS($W$9:W19),$V$9:$W$160,2,0),"")</f>
        <v>F Support turn to B Support</v>
      </c>
      <c r="AA19" s="44"/>
      <c r="AB19" s="44"/>
      <c r="AC19" s="44"/>
      <c r="AD19" s="26">
        <f>IF(ISNUMBER(SEARCH($B$11,AE19)),MAX($AD$8:AD18)+1,0)</f>
        <v>11</v>
      </c>
      <c r="AE19" s="52" t="s">
        <v>33</v>
      </c>
      <c r="AF19" s="44"/>
      <c r="AG19" s="44"/>
      <c r="AH19" s="44" t="str">
        <f>IFERROR(VLOOKUP(ROWS($AE$9:AE19),$AD$9:$AE$160,2,0),"")</f>
        <v>F Support turn to B Support</v>
      </c>
      <c r="AI19" s="44"/>
      <c r="AJ19" s="44"/>
      <c r="AK19" s="44"/>
      <c r="AL19" s="26">
        <f>IF(ISNUMBER(SEARCH($B$12,AM19)),MAX($AL$8:AL18)+1,0)</f>
        <v>11</v>
      </c>
      <c r="AM19" s="52" t="s">
        <v>33</v>
      </c>
      <c r="AN19" s="44"/>
      <c r="AO19" s="44"/>
      <c r="AP19" s="44" t="str">
        <f>IFERROR(VLOOKUP(ROWS($AM$9:AM19),$AL$9:$AM$160,2,0),"")</f>
        <v>F Support turn to B Support</v>
      </c>
      <c r="AQ19" s="44"/>
      <c r="AR19" s="44"/>
      <c r="AS19" s="44"/>
      <c r="AT19" s="51">
        <f>IF(ISNUMBER(SEARCH($B$13,AU19)),MAX($AT$8:AT18)+1,0)</f>
        <v>11</v>
      </c>
      <c r="AU19" s="52" t="s">
        <v>33</v>
      </c>
      <c r="AV19" s="44"/>
      <c r="AW19" s="44"/>
      <c r="AX19" s="53" t="str">
        <f>IFERROR(VLOOKUP(ROWS($AU$9:AU19),$AT$9:$AU$160,2,0),"")</f>
        <v>F Support turn to B Support</v>
      </c>
      <c r="AY19" s="44"/>
      <c r="AZ19" s="44"/>
      <c r="BA19" s="44"/>
      <c r="BB19" s="51">
        <f>IF(ISNUMBER(SEARCH($B$14,BC19)),MAX($BB$8:BB18)+1,0)</f>
        <v>11</v>
      </c>
      <c r="BC19" s="52" t="s">
        <v>33</v>
      </c>
      <c r="BD19" s="44"/>
      <c r="BE19" s="44"/>
      <c r="BF19" s="53" t="str">
        <f>IFERROR(VLOOKUP(ROWS($BC$9:BC19),$BB$9:$BC$160,2,0),"")</f>
        <v>F Support turn to B Support</v>
      </c>
      <c r="BG19" s="44"/>
      <c r="BH19" s="44"/>
      <c r="BI19" s="44"/>
      <c r="BJ19" s="51">
        <f>IF(ISNUMBER(SEARCH($B$15,BK19)),MAX($BJ$8:BJ18)+1,0)</f>
        <v>11</v>
      </c>
      <c r="BK19" s="52" t="s">
        <v>33</v>
      </c>
      <c r="BL19" s="44"/>
      <c r="BM19" s="44"/>
      <c r="BN19" s="53" t="str">
        <f>IFERROR(VLOOKUP(ROWS($BK$9:BK19),$BJ$9:$BK$160,2,0),"")</f>
        <v>F Support turn to B Support</v>
      </c>
      <c r="BO19" s="44"/>
      <c r="BP19" s="44"/>
      <c r="BQ19" s="44"/>
      <c r="BR19" s="51">
        <f>IF(ISNUMBER(SEARCH($B$16,BS19)),MAX($BR$8:BR18)+1,0)</f>
        <v>11</v>
      </c>
      <c r="BS19" s="52" t="s">
        <v>33</v>
      </c>
      <c r="BT19" s="44"/>
      <c r="BU19" s="44"/>
      <c r="BV19" s="53" t="str">
        <f>IFERROR(VLOOKUP(ROWS($BS$9:BS19),$BR$9:$BS$160,2,0),"")</f>
        <v>F Support turn to B Support</v>
      </c>
      <c r="BW19" s="44"/>
      <c r="BX19" s="44"/>
      <c r="BY19" s="44"/>
      <c r="BZ19" s="51">
        <f>IF(ISNUMBER(SEARCH($B$17,CA19)),MAX($BZ$8:BZ18)+1,0)</f>
        <v>11</v>
      </c>
      <c r="CA19" s="52" t="s">
        <v>33</v>
      </c>
      <c r="CB19" s="44"/>
      <c r="CC19" s="44"/>
      <c r="CD19" s="53" t="str">
        <f>IFERROR(VLOOKUP(ROWS($CA$9:CA19),$BZ$9:$CA$160,2,0),"")</f>
        <v>F Support turn to B Support</v>
      </c>
      <c r="CE19" s="44"/>
      <c r="CF19" s="44"/>
      <c r="CG19" s="44"/>
      <c r="CH19" s="51">
        <f>IF(ISNUMBER(SEARCH($B$18,CI19)),MAX($CH$8:CH18)+1,0)</f>
        <v>11</v>
      </c>
      <c r="CI19" s="52" t="s">
        <v>33</v>
      </c>
      <c r="CJ19" s="44"/>
      <c r="CK19" s="44"/>
      <c r="CL19" s="53" t="str">
        <f>IFERROR(VLOOKUP(ROWS($CI$9:CI19),$CH$9:$CI$160,2,0),"")</f>
        <v>F Support turn to B Support</v>
      </c>
      <c r="CM19" s="44"/>
      <c r="CN19" s="44"/>
      <c r="CO19" s="44"/>
      <c r="CP19" s="46"/>
      <c r="CQ19" s="46"/>
      <c r="CR19" s="71" t="str">
        <f>IF(J19&lt;&gt;"Flight skill","",IF(I19="X",IF(VLOOKUP(B19,Moves!$A$1:$D$53,4,FALSE)&lt;&gt;"FS","No","Yes"),"No"))</f>
        <v/>
      </c>
      <c r="CS19" s="71"/>
      <c r="CT19" s="54" t="str">
        <f>IF(ISERROR(MODE($CT$9:$CT$18)),"Yes","No")</f>
        <v>Yes</v>
      </c>
      <c r="CU19" s="71"/>
      <c r="CV19" s="71"/>
      <c r="CW19" s="71"/>
      <c r="CX19" s="71"/>
      <c r="CY19" s="71"/>
      <c r="CZ19" s="71"/>
      <c r="DA19" s="71"/>
      <c r="DB19" s="26"/>
      <c r="DC19" s="26"/>
      <c r="DD19" s="26"/>
      <c r="DE19" s="26"/>
      <c r="DF19" s="26"/>
    </row>
    <row r="20" spans="1:110" ht="15.75" customHeight="1" x14ac:dyDescent="0.25">
      <c r="A20" s="95" t="s">
        <v>7</v>
      </c>
      <c r="B20" s="95"/>
      <c r="C20" s="33"/>
      <c r="D20" s="96" t="s">
        <v>101</v>
      </c>
      <c r="E20" s="95"/>
      <c r="F20" s="95" t="s">
        <v>8</v>
      </c>
      <c r="G20" s="95"/>
      <c r="H20" s="95"/>
      <c r="I20" s="95"/>
      <c r="J20" s="34"/>
      <c r="K20" s="34"/>
      <c r="L20" s="26"/>
      <c r="M20" s="44"/>
      <c r="N20" s="26">
        <f>IF(ISNUMBER(SEARCH($B$9,O20)),MAX($N$8:N19)+1,0)</f>
        <v>12</v>
      </c>
      <c r="O20" s="52" t="s">
        <v>34</v>
      </c>
      <c r="P20" s="26"/>
      <c r="Q20" s="44"/>
      <c r="R20" s="26" t="str">
        <f>IFERROR(VLOOKUP(ROWS($O$9:O20),$N$9:$O$160,2,0),"")</f>
        <v>Piked V sit (hand supp.)</v>
      </c>
      <c r="S20" s="44"/>
      <c r="T20" s="44"/>
      <c r="U20" s="44"/>
      <c r="V20" s="26">
        <f>IF(ISNUMBER(SEARCH($B$10,W20)),MAX($V$8:V19)+1,0)</f>
        <v>12</v>
      </c>
      <c r="W20" s="52" t="s">
        <v>34</v>
      </c>
      <c r="X20" s="44"/>
      <c r="Y20" s="44"/>
      <c r="Z20" s="44" t="str">
        <f>IFERROR(VLOOKUP(ROWS($W$9:W20),$V$9:$W$160,2,0),"")</f>
        <v>Piked V sit (hand supp.)</v>
      </c>
      <c r="AA20" s="44"/>
      <c r="AB20" s="44"/>
      <c r="AC20" s="44"/>
      <c r="AD20" s="26">
        <f>IF(ISNUMBER(SEARCH($B$11,AE20)),MAX($AD$8:AD19)+1,0)</f>
        <v>12</v>
      </c>
      <c r="AE20" s="52" t="s">
        <v>34</v>
      </c>
      <c r="AF20" s="44"/>
      <c r="AG20" s="44"/>
      <c r="AH20" s="44" t="str">
        <f>IFERROR(VLOOKUP(ROWS($AE$9:AE20),$AD$9:$AE$160,2,0),"")</f>
        <v>Piked V sit (hand supp.)</v>
      </c>
      <c r="AI20" s="44"/>
      <c r="AJ20" s="44"/>
      <c r="AK20" s="44"/>
      <c r="AL20" s="26">
        <f>IF(ISNUMBER(SEARCH($B$12,AM20)),MAX($AL$8:AL19)+1,0)</f>
        <v>12</v>
      </c>
      <c r="AM20" s="52" t="s">
        <v>34</v>
      </c>
      <c r="AN20" s="44"/>
      <c r="AO20" s="44"/>
      <c r="AP20" s="44" t="str">
        <f>IFERROR(VLOOKUP(ROWS($AM$9:AM20),$AL$9:$AM$160,2,0),"")</f>
        <v>Piked V sit (hand supp.)</v>
      </c>
      <c r="AQ20" s="44"/>
      <c r="AR20" s="44"/>
      <c r="AS20" s="44"/>
      <c r="AT20" s="51">
        <f>IF(ISNUMBER(SEARCH($B$13,AU20)),MAX($AT$8:AT19)+1,0)</f>
        <v>12</v>
      </c>
      <c r="AU20" s="52" t="s">
        <v>34</v>
      </c>
      <c r="AV20" s="44"/>
      <c r="AW20" s="44"/>
      <c r="AX20" s="53" t="str">
        <f>IFERROR(VLOOKUP(ROWS($AU$9:AU20),$AT$9:$AU$160,2,0),"")</f>
        <v>Piked V sit (hand supp.)</v>
      </c>
      <c r="AY20" s="44"/>
      <c r="AZ20" s="44"/>
      <c r="BA20" s="44"/>
      <c r="BB20" s="51">
        <f>IF(ISNUMBER(SEARCH($B$14,BC20)),MAX($BB$8:BB19)+1,0)</f>
        <v>12</v>
      </c>
      <c r="BC20" s="52" t="s">
        <v>34</v>
      </c>
      <c r="BD20" s="44"/>
      <c r="BE20" s="44"/>
      <c r="BF20" s="53" t="str">
        <f>IFERROR(VLOOKUP(ROWS($BC$9:BC20),$BB$9:$BC$160,2,0),"")</f>
        <v>Piked V sit (hand supp.)</v>
      </c>
      <c r="BG20" s="44"/>
      <c r="BH20" s="44"/>
      <c r="BI20" s="44"/>
      <c r="BJ20" s="51">
        <f>IF(ISNUMBER(SEARCH($B$15,BK20)),MAX($BJ$8:BJ19)+1,0)</f>
        <v>12</v>
      </c>
      <c r="BK20" s="52" t="s">
        <v>34</v>
      </c>
      <c r="BL20" s="44"/>
      <c r="BM20" s="44"/>
      <c r="BN20" s="53" t="str">
        <f>IFERROR(VLOOKUP(ROWS($BK$9:BK20),$BJ$9:$BK$160,2,0),"")</f>
        <v>Piked V sit (hand supp.)</v>
      </c>
      <c r="BO20" s="44"/>
      <c r="BP20" s="44"/>
      <c r="BQ20" s="44"/>
      <c r="BR20" s="51">
        <f>IF(ISNUMBER(SEARCH($B$16,BS20)),MAX($BR$8:BR19)+1,0)</f>
        <v>12</v>
      </c>
      <c r="BS20" s="52" t="s">
        <v>34</v>
      </c>
      <c r="BT20" s="44"/>
      <c r="BU20" s="44"/>
      <c r="BV20" s="53" t="str">
        <f>IFERROR(VLOOKUP(ROWS($BS$9:BS20),$BR$9:$BS$160,2,0),"")</f>
        <v>Piked V sit (hand supp.)</v>
      </c>
      <c r="BW20" s="44"/>
      <c r="BX20" s="44"/>
      <c r="BY20" s="44"/>
      <c r="BZ20" s="51">
        <f>IF(ISNUMBER(SEARCH($B$17,CA20)),MAX($BZ$8:BZ19)+1,0)</f>
        <v>12</v>
      </c>
      <c r="CA20" s="52" t="s">
        <v>34</v>
      </c>
      <c r="CB20" s="44"/>
      <c r="CC20" s="44"/>
      <c r="CD20" s="53" t="str">
        <f>IFERROR(VLOOKUP(ROWS($CA$9:CA20),$BZ$9:$CA$160,2,0),"")</f>
        <v>Piked V sit (hand supp.)</v>
      </c>
      <c r="CE20" s="44"/>
      <c r="CF20" s="44"/>
      <c r="CG20" s="44"/>
      <c r="CH20" s="51">
        <f>IF(ISNUMBER(SEARCH($B$18,CI20)),MAX($CH$8:CH19)+1,0)</f>
        <v>12</v>
      </c>
      <c r="CI20" s="52" t="s">
        <v>34</v>
      </c>
      <c r="CJ20" s="44"/>
      <c r="CK20" s="44"/>
      <c r="CL20" s="53" t="str">
        <f>IFERROR(VLOOKUP(ROWS($CI$9:CI20),$CH$9:$CI$160,2,0),"")</f>
        <v>Piked V sit (hand supp.)</v>
      </c>
      <c r="CM20" s="44"/>
      <c r="CN20" s="44"/>
      <c r="CO20" s="44"/>
      <c r="CP20" s="44"/>
      <c r="CQ20" s="44"/>
      <c r="CR20" s="44"/>
      <c r="CS20" s="44"/>
      <c r="CT20" s="44"/>
      <c r="CU20" s="44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</row>
    <row r="21" spans="1:110" ht="15.75" customHeight="1" x14ac:dyDescent="0.25">
      <c r="A21" s="95"/>
      <c r="B21" s="95"/>
      <c r="C21" s="29"/>
      <c r="D21" s="97" t="s">
        <v>107</v>
      </c>
      <c r="E21" s="81"/>
      <c r="F21" s="81" t="s">
        <v>9</v>
      </c>
      <c r="G21" s="81"/>
      <c r="H21" s="81"/>
      <c r="I21" s="81"/>
      <c r="J21" s="74" t="s">
        <v>121</v>
      </c>
      <c r="K21" s="65" t="s">
        <v>109</v>
      </c>
      <c r="L21" s="26"/>
      <c r="M21" s="26"/>
      <c r="N21" s="26">
        <f>IF(ISNUMBER(SEARCH($B$9,O21)),MAX($N$8:N20)+1,0)</f>
        <v>13</v>
      </c>
      <c r="O21" s="50" t="s">
        <v>35</v>
      </c>
      <c r="P21" s="26"/>
      <c r="Q21" s="26"/>
      <c r="R21" s="26" t="str">
        <f>IFERROR(VLOOKUP(ROWS($O$9:O21),$N$9:$O$160,2,0),"")</f>
        <v>½ lever (1 foot on floor)</v>
      </c>
      <c r="S21" s="26"/>
      <c r="T21" s="26"/>
      <c r="U21" s="26"/>
      <c r="V21" s="26">
        <f>IF(ISNUMBER(SEARCH($B$10,W21)),MAX($V$8:V20)+1,0)</f>
        <v>13</v>
      </c>
      <c r="W21" s="50" t="s">
        <v>35</v>
      </c>
      <c r="X21" s="26"/>
      <c r="Y21" s="26"/>
      <c r="Z21" s="26" t="str">
        <f>IFERROR(VLOOKUP(ROWS($W$9:W21),$V$9:$W$160,2,0),"")</f>
        <v>½ lever (1 foot on floor)</v>
      </c>
      <c r="AA21" s="26"/>
      <c r="AB21" s="26"/>
      <c r="AC21" s="26"/>
      <c r="AD21" s="26">
        <f>IF(ISNUMBER(SEARCH($B$11,AE21)),MAX($AD$8:AD20)+1,0)</f>
        <v>13</v>
      </c>
      <c r="AE21" s="50" t="s">
        <v>35</v>
      </c>
      <c r="AF21" s="26"/>
      <c r="AG21" s="26"/>
      <c r="AH21" s="26" t="str">
        <f>IFERROR(VLOOKUP(ROWS($AE$9:AE21),$AD$9:$AE$160,2,0),"")</f>
        <v>½ lever (1 foot on floor)</v>
      </c>
      <c r="AI21" s="26"/>
      <c r="AJ21" s="26"/>
      <c r="AK21" s="26"/>
      <c r="AL21" s="26">
        <f>IF(ISNUMBER(SEARCH($B$12,AM21)),MAX($AL$8:AL20)+1,0)</f>
        <v>13</v>
      </c>
      <c r="AM21" s="50" t="s">
        <v>35</v>
      </c>
      <c r="AN21" s="26"/>
      <c r="AO21" s="26"/>
      <c r="AP21" s="26" t="str">
        <f>IFERROR(VLOOKUP(ROWS($AM$9:AM21),$AL$9:$AM$160,2,0),"")</f>
        <v>½ lever (1 foot on floor)</v>
      </c>
      <c r="AQ21" s="26"/>
      <c r="AR21" s="26"/>
      <c r="AS21" s="26"/>
      <c r="AT21" s="51">
        <f>IF(ISNUMBER(SEARCH($B$13,AU21)),MAX($AT$8:AT20)+1,0)</f>
        <v>13</v>
      </c>
      <c r="AU21" s="50" t="s">
        <v>35</v>
      </c>
      <c r="AV21" s="26"/>
      <c r="AW21" s="26"/>
      <c r="AX21" s="51" t="str">
        <f>IFERROR(VLOOKUP(ROWS($AU$9:AU21),$AT$9:$AU$160,2,0),"")</f>
        <v>½ lever (1 foot on floor)</v>
      </c>
      <c r="AY21" s="26"/>
      <c r="AZ21" s="26"/>
      <c r="BA21" s="26"/>
      <c r="BB21" s="51">
        <f>IF(ISNUMBER(SEARCH($B$14,BC21)),MAX($BB$8:BB20)+1,0)</f>
        <v>13</v>
      </c>
      <c r="BC21" s="50" t="s">
        <v>35</v>
      </c>
      <c r="BD21" s="26"/>
      <c r="BE21" s="26"/>
      <c r="BF21" s="51" t="str">
        <f>IFERROR(VLOOKUP(ROWS($BC$9:BC21),$BB$9:$BC$160,2,0),"")</f>
        <v>½ lever (1 foot on floor)</v>
      </c>
      <c r="BG21" s="26"/>
      <c r="BH21" s="26"/>
      <c r="BI21" s="26"/>
      <c r="BJ21" s="51">
        <f>IF(ISNUMBER(SEARCH($B$15,BK21)),MAX($BJ$8:BJ20)+1,0)</f>
        <v>13</v>
      </c>
      <c r="BK21" s="50" t="s">
        <v>35</v>
      </c>
      <c r="BL21" s="26"/>
      <c r="BM21" s="26"/>
      <c r="BN21" s="51" t="str">
        <f>IFERROR(VLOOKUP(ROWS($BK$9:BK21),$BJ$9:$BK$160,2,0),"")</f>
        <v>½ lever (1 foot on floor)</v>
      </c>
      <c r="BO21" s="26"/>
      <c r="BP21" s="26"/>
      <c r="BQ21" s="26"/>
      <c r="BR21" s="51">
        <f>IF(ISNUMBER(SEARCH($B$16,BS21)),MAX($BR$8:BR20)+1,0)</f>
        <v>13</v>
      </c>
      <c r="BS21" s="50" t="s">
        <v>35</v>
      </c>
      <c r="BT21" s="26"/>
      <c r="BU21" s="26"/>
      <c r="BV21" s="51" t="str">
        <f>IFERROR(VLOOKUP(ROWS($BS$9:BS21),$BR$9:$BS$160,2,0),"")</f>
        <v>½ lever (1 foot on floor)</v>
      </c>
      <c r="BW21" s="26"/>
      <c r="BX21" s="26"/>
      <c r="BY21" s="26"/>
      <c r="BZ21" s="51">
        <f>IF(ISNUMBER(SEARCH($B$17,CA21)),MAX($BZ$8:BZ20)+1,0)</f>
        <v>13</v>
      </c>
      <c r="CA21" s="50" t="s">
        <v>35</v>
      </c>
      <c r="CB21" s="26"/>
      <c r="CC21" s="26"/>
      <c r="CD21" s="51" t="str">
        <f>IFERROR(VLOOKUP(ROWS($CA$9:CA21),$BZ$9:$CA$160,2,0),"")</f>
        <v>½ lever (1 foot on floor)</v>
      </c>
      <c r="CE21" s="26"/>
      <c r="CF21" s="26"/>
      <c r="CG21" s="26"/>
      <c r="CH21" s="51">
        <f>IF(ISNUMBER(SEARCH($B$18,CI21)),MAX($CH$8:CH20)+1,0)</f>
        <v>13</v>
      </c>
      <c r="CI21" s="50" t="s">
        <v>35</v>
      </c>
      <c r="CJ21" s="26"/>
      <c r="CK21" s="26"/>
      <c r="CL21" s="51" t="str">
        <f>IFERROR(VLOOKUP(ROWS($CI$9:CI21),$CH$9:$CI$160,2,0),"")</f>
        <v>½ lever (1 foot on floor)</v>
      </c>
      <c r="CM21" s="26"/>
      <c r="CN21" s="26"/>
      <c r="CO21" s="26"/>
      <c r="CP21" s="26"/>
      <c r="CQ21" s="26"/>
      <c r="CR21" s="26"/>
      <c r="CS21" s="26"/>
      <c r="CT21" s="44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</row>
    <row r="22" spans="1:110" ht="15.75" customHeight="1" x14ac:dyDescent="0.25">
      <c r="A22" s="95"/>
      <c r="B22" s="95"/>
      <c r="C22" s="29"/>
      <c r="D22" s="98"/>
      <c r="E22" s="81"/>
      <c r="F22" s="99" t="s">
        <v>10</v>
      </c>
      <c r="G22" s="100"/>
      <c r="H22" s="100"/>
      <c r="I22" s="101"/>
      <c r="J22" s="74" t="s">
        <v>122</v>
      </c>
      <c r="K22" s="65" t="s">
        <v>109</v>
      </c>
      <c r="L22" s="26"/>
      <c r="M22" s="26"/>
      <c r="N22" s="26">
        <f>IF(ISNUMBER(SEARCH($B$9,O22)),MAX($N$8:N21)+1,0)</f>
        <v>14</v>
      </c>
      <c r="O22" s="55" t="s">
        <v>36</v>
      </c>
      <c r="P22" s="26"/>
      <c r="Q22" s="26"/>
      <c r="R22" s="26" t="str">
        <f>IFERROR(VLOOKUP(ROWS($O$9:O22),$N$9:$O$160,2,0),"")</f>
        <v>Shoulder stand (hip supp)</v>
      </c>
      <c r="S22" s="26"/>
      <c r="T22" s="26"/>
      <c r="U22" s="26"/>
      <c r="V22" s="26">
        <f>IF(ISNUMBER(SEARCH($B$10,W22)),MAX($V$8:V21)+1,0)</f>
        <v>14</v>
      </c>
      <c r="W22" s="55" t="s">
        <v>36</v>
      </c>
      <c r="X22" s="26"/>
      <c r="Y22" s="26"/>
      <c r="Z22" s="26" t="str">
        <f>IFERROR(VLOOKUP(ROWS($W$9:W22),$V$9:$W$160,2,0),"")</f>
        <v>Shoulder stand (hip supp)</v>
      </c>
      <c r="AA22" s="26"/>
      <c r="AB22" s="26"/>
      <c r="AC22" s="26"/>
      <c r="AD22" s="26">
        <f>IF(ISNUMBER(SEARCH($B$11,AE22)),MAX($AD$8:AD21)+1,0)</f>
        <v>14</v>
      </c>
      <c r="AE22" s="55" t="s">
        <v>36</v>
      </c>
      <c r="AF22" s="26"/>
      <c r="AG22" s="26"/>
      <c r="AH22" s="26" t="str">
        <f>IFERROR(VLOOKUP(ROWS($AE$9:AE22),$AD$9:$AE$160,2,0),"")</f>
        <v>Shoulder stand (hip supp)</v>
      </c>
      <c r="AI22" s="26"/>
      <c r="AJ22" s="26"/>
      <c r="AK22" s="26"/>
      <c r="AL22" s="26">
        <f>IF(ISNUMBER(SEARCH($B$12,AM22)),MAX($AL$8:AL21)+1,0)</f>
        <v>14</v>
      </c>
      <c r="AM22" s="55" t="s">
        <v>36</v>
      </c>
      <c r="AN22" s="26"/>
      <c r="AO22" s="26"/>
      <c r="AP22" s="26" t="str">
        <f>IFERROR(VLOOKUP(ROWS($AM$9:AM22),$AL$9:$AM$160,2,0),"")</f>
        <v>Shoulder stand (hip supp)</v>
      </c>
      <c r="AQ22" s="26"/>
      <c r="AR22" s="26"/>
      <c r="AS22" s="26"/>
      <c r="AT22" s="51">
        <f>IF(ISNUMBER(SEARCH($B$13,AU22)),MAX($AT$8:AT21)+1,0)</f>
        <v>14</v>
      </c>
      <c r="AU22" s="55" t="s">
        <v>36</v>
      </c>
      <c r="AV22" s="26"/>
      <c r="AW22" s="26"/>
      <c r="AX22" s="51" t="str">
        <f>IFERROR(VLOOKUP(ROWS($AU$9:AU22),$AT$9:$AU$160,2,0),"")</f>
        <v>Shoulder stand (hip supp)</v>
      </c>
      <c r="AY22" s="26"/>
      <c r="AZ22" s="26"/>
      <c r="BA22" s="26"/>
      <c r="BB22" s="51">
        <f>IF(ISNUMBER(SEARCH($B$14,BC22)),MAX($BB$8:BB21)+1,0)</f>
        <v>14</v>
      </c>
      <c r="BC22" s="55" t="s">
        <v>36</v>
      </c>
      <c r="BD22" s="26"/>
      <c r="BE22" s="26"/>
      <c r="BF22" s="51" t="str">
        <f>IFERROR(VLOOKUP(ROWS($BC$9:BC22),$BB$9:$BC$160,2,0),"")</f>
        <v>Shoulder stand (hip supp)</v>
      </c>
      <c r="BG22" s="26"/>
      <c r="BH22" s="26"/>
      <c r="BI22" s="26"/>
      <c r="BJ22" s="51">
        <f>IF(ISNUMBER(SEARCH($B$15,BK22)),MAX($BJ$8:BJ21)+1,0)</f>
        <v>14</v>
      </c>
      <c r="BK22" s="55" t="s">
        <v>36</v>
      </c>
      <c r="BL22" s="26"/>
      <c r="BM22" s="26"/>
      <c r="BN22" s="51" t="str">
        <f>IFERROR(VLOOKUP(ROWS($BK$9:BK22),$BJ$9:$BK$160,2,0),"")</f>
        <v>Shoulder stand (hip supp)</v>
      </c>
      <c r="BO22" s="26"/>
      <c r="BP22" s="26"/>
      <c r="BQ22" s="26"/>
      <c r="BR22" s="51">
        <f>IF(ISNUMBER(SEARCH($B$16,BS22)),MAX($BR$8:BR21)+1,0)</f>
        <v>14</v>
      </c>
      <c r="BS22" s="55" t="s">
        <v>36</v>
      </c>
      <c r="BT22" s="26"/>
      <c r="BU22" s="26"/>
      <c r="BV22" s="51" t="str">
        <f>IFERROR(VLOOKUP(ROWS($BS$9:BS22),$BR$9:$BS$160,2,0),"")</f>
        <v>Shoulder stand (hip supp)</v>
      </c>
      <c r="BW22" s="26"/>
      <c r="BX22" s="26"/>
      <c r="BY22" s="26"/>
      <c r="BZ22" s="51">
        <f>IF(ISNUMBER(SEARCH($B$17,CA22)),MAX($BZ$8:BZ21)+1,0)</f>
        <v>14</v>
      </c>
      <c r="CA22" s="55" t="s">
        <v>36</v>
      </c>
      <c r="CB22" s="26"/>
      <c r="CC22" s="26"/>
      <c r="CD22" s="51" t="str">
        <f>IFERROR(VLOOKUP(ROWS($CA$9:CA22),$BZ$9:$CA$160,2,0),"")</f>
        <v>Shoulder stand (hip supp)</v>
      </c>
      <c r="CE22" s="26"/>
      <c r="CF22" s="26"/>
      <c r="CG22" s="26"/>
      <c r="CH22" s="51">
        <f>IF(ISNUMBER(SEARCH($B$18,CI22)),MAX($CH$8:CH21)+1,0)</f>
        <v>14</v>
      </c>
      <c r="CI22" s="55" t="s">
        <v>36</v>
      </c>
      <c r="CJ22" s="26"/>
      <c r="CK22" s="26"/>
      <c r="CL22" s="51" t="str">
        <f>IFERROR(VLOOKUP(ROWS($CI$9:CI22),$CH$9:$CI$160,2,0),"")</f>
        <v>Shoulder stand (hip supp)</v>
      </c>
      <c r="CM22" s="26"/>
      <c r="CN22" s="26"/>
      <c r="CO22" s="26"/>
      <c r="CP22" s="26"/>
      <c r="CQ22" s="26"/>
      <c r="CR22" s="26"/>
      <c r="CS22" s="26"/>
      <c r="CT22" s="44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</row>
    <row r="23" spans="1:110" ht="15.75" customHeight="1" x14ac:dyDescent="0.25">
      <c r="A23" s="95"/>
      <c r="B23" s="95"/>
      <c r="C23" s="29"/>
      <c r="D23" s="102"/>
      <c r="E23" s="81"/>
      <c r="F23" s="99" t="s">
        <v>11</v>
      </c>
      <c r="G23" s="100"/>
      <c r="H23" s="100"/>
      <c r="I23" s="101"/>
      <c r="J23" s="33"/>
      <c r="K23" s="33" t="s">
        <v>97</v>
      </c>
      <c r="L23" s="26"/>
      <c r="M23" s="26"/>
      <c r="N23" s="26">
        <f>IF(ISNUMBER(SEARCH($B$9,O23)),MAX($N$8:N22)+1,0)</f>
        <v>15</v>
      </c>
      <c r="O23" s="56" t="s">
        <v>37</v>
      </c>
      <c r="P23" s="26"/>
      <c r="Q23" s="26"/>
      <c r="R23" s="26" t="str">
        <f>IFERROR(VLOOKUP(ROWS($O$9:O23),$N$9:$O$160,2,0),"")</f>
        <v xml:space="preserve">Forward Roll </v>
      </c>
      <c r="S23" s="26"/>
      <c r="T23" s="26"/>
      <c r="U23" s="26"/>
      <c r="V23" s="26">
        <f>IF(ISNUMBER(SEARCH($B$10,W23)),MAX($V$8:V22)+1,0)</f>
        <v>15</v>
      </c>
      <c r="W23" s="56" t="s">
        <v>37</v>
      </c>
      <c r="X23" s="26"/>
      <c r="Y23" s="26"/>
      <c r="Z23" s="26" t="str">
        <f>IFERROR(VLOOKUP(ROWS($W$9:W23),$V$9:$W$160,2,0),"")</f>
        <v xml:space="preserve">Forward Roll </v>
      </c>
      <c r="AA23" s="26"/>
      <c r="AB23" s="26"/>
      <c r="AC23" s="26"/>
      <c r="AD23" s="26">
        <f>IF(ISNUMBER(SEARCH($B$11,AE23)),MAX($AD$8:AD22)+1,0)</f>
        <v>15</v>
      </c>
      <c r="AE23" s="56" t="s">
        <v>37</v>
      </c>
      <c r="AF23" s="26"/>
      <c r="AG23" s="26"/>
      <c r="AH23" s="26" t="str">
        <f>IFERROR(VLOOKUP(ROWS($AE$9:AE23),$AD$9:$AE$160,2,0),"")</f>
        <v xml:space="preserve">Forward Roll </v>
      </c>
      <c r="AI23" s="26"/>
      <c r="AJ23" s="26"/>
      <c r="AK23" s="26"/>
      <c r="AL23" s="26">
        <f>IF(ISNUMBER(SEARCH($B$12,AM23)),MAX($AL$8:AL22)+1,0)</f>
        <v>15</v>
      </c>
      <c r="AM23" s="56" t="s">
        <v>37</v>
      </c>
      <c r="AN23" s="26"/>
      <c r="AO23" s="26"/>
      <c r="AP23" s="26" t="str">
        <f>IFERROR(VLOOKUP(ROWS($AM$9:AM23),$AL$9:$AM$160,2,0),"")</f>
        <v xml:space="preserve">Forward Roll </v>
      </c>
      <c r="AQ23" s="26"/>
      <c r="AR23" s="26"/>
      <c r="AS23" s="26"/>
      <c r="AT23" s="51">
        <f>IF(ISNUMBER(SEARCH($B$13,AU23)),MAX($AT$8:AT22)+1,0)</f>
        <v>15</v>
      </c>
      <c r="AU23" s="56" t="s">
        <v>37</v>
      </c>
      <c r="AV23" s="26"/>
      <c r="AW23" s="26"/>
      <c r="AX23" s="51" t="str">
        <f>IFERROR(VLOOKUP(ROWS($AU$9:AU23),$AT$9:$AU$160,2,0),"")</f>
        <v xml:space="preserve">Forward Roll </v>
      </c>
      <c r="AY23" s="26"/>
      <c r="AZ23" s="26"/>
      <c r="BA23" s="26"/>
      <c r="BB23" s="51">
        <f>IF(ISNUMBER(SEARCH($B$14,BC23)),MAX($BB$8:BB22)+1,0)</f>
        <v>15</v>
      </c>
      <c r="BC23" s="56" t="s">
        <v>37</v>
      </c>
      <c r="BD23" s="26"/>
      <c r="BE23" s="26"/>
      <c r="BF23" s="51" t="str">
        <f>IFERROR(VLOOKUP(ROWS($BC$9:BC23),$BB$9:$BC$160,2,0),"")</f>
        <v xml:space="preserve">Forward Roll </v>
      </c>
      <c r="BG23" s="26"/>
      <c r="BH23" s="26"/>
      <c r="BI23" s="26"/>
      <c r="BJ23" s="51">
        <f>IF(ISNUMBER(SEARCH($B$15,BK23)),MAX($BJ$8:BJ22)+1,0)</f>
        <v>15</v>
      </c>
      <c r="BK23" s="56" t="s">
        <v>37</v>
      </c>
      <c r="BL23" s="26"/>
      <c r="BM23" s="26"/>
      <c r="BN23" s="51" t="str">
        <f>IFERROR(VLOOKUP(ROWS($BK$9:BK23),$BJ$9:$BK$160,2,0),"")</f>
        <v xml:space="preserve">Forward Roll </v>
      </c>
      <c r="BO23" s="26"/>
      <c r="BP23" s="26"/>
      <c r="BQ23" s="26"/>
      <c r="BR23" s="51">
        <f>IF(ISNUMBER(SEARCH($B$16,BS23)),MAX($BR$8:BR22)+1,0)</f>
        <v>15</v>
      </c>
      <c r="BS23" s="56" t="s">
        <v>37</v>
      </c>
      <c r="BT23" s="26"/>
      <c r="BU23" s="26"/>
      <c r="BV23" s="51" t="str">
        <f>IFERROR(VLOOKUP(ROWS($BS$9:BS23),$BR$9:$BS$160,2,0),"")</f>
        <v xml:space="preserve">Forward Roll </v>
      </c>
      <c r="BW23" s="26"/>
      <c r="BX23" s="26"/>
      <c r="BY23" s="26"/>
      <c r="BZ23" s="51">
        <f>IF(ISNUMBER(SEARCH($B$17,CA23)),MAX($BZ$8:BZ22)+1,0)</f>
        <v>15</v>
      </c>
      <c r="CA23" s="56" t="s">
        <v>37</v>
      </c>
      <c r="CB23" s="26"/>
      <c r="CC23" s="26"/>
      <c r="CD23" s="51" t="str">
        <f>IFERROR(VLOOKUP(ROWS($CA$9:CA23),$BZ$9:$CA$160,2,0),"")</f>
        <v xml:space="preserve">Forward Roll </v>
      </c>
      <c r="CE23" s="26"/>
      <c r="CF23" s="26"/>
      <c r="CG23" s="26"/>
      <c r="CH23" s="51">
        <f>IF(ISNUMBER(SEARCH($B$18,CI23)),MAX($CH$8:CH22)+1,0)</f>
        <v>15</v>
      </c>
      <c r="CI23" s="56" t="s">
        <v>37</v>
      </c>
      <c r="CJ23" s="26"/>
      <c r="CK23" s="26"/>
      <c r="CL23" s="51" t="str">
        <f>IFERROR(VLOOKUP(ROWS($CI$9:CI23),$CH$9:$CI$160,2,0),"")</f>
        <v xml:space="preserve">Forward Roll </v>
      </c>
      <c r="CM23" s="26"/>
      <c r="CN23" s="26"/>
      <c r="CO23" s="26"/>
      <c r="CP23" s="26"/>
      <c r="CQ23" s="26"/>
      <c r="CR23" s="26"/>
      <c r="CS23" s="26"/>
      <c r="CT23" s="44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</row>
    <row r="24" spans="1:110" ht="15.75" customHeight="1" x14ac:dyDescent="0.25">
      <c r="A24" s="95"/>
      <c r="B24" s="95"/>
      <c r="C24" s="29"/>
      <c r="D24" s="81"/>
      <c r="E24" s="81"/>
      <c r="F24" s="99" t="s">
        <v>12</v>
      </c>
      <c r="G24" s="100"/>
      <c r="H24" s="100"/>
      <c r="I24" s="101"/>
      <c r="J24" s="36"/>
      <c r="K24" s="33" t="s">
        <v>98</v>
      </c>
      <c r="L24" s="26"/>
      <c r="M24" s="26"/>
      <c r="N24" s="26">
        <f>IF(ISNUMBER(SEARCH($B$9,O24)),MAX($N$8:N23)+1,0)</f>
        <v>16</v>
      </c>
      <c r="O24" s="50" t="s">
        <v>38</v>
      </c>
      <c r="P24" s="26"/>
      <c r="Q24" s="26"/>
      <c r="R24" s="26" t="str">
        <f>IFERROR(VLOOKUP(ROWS($O$9:O24),$N$9:$O$160,2,0),"")</f>
        <v>Back Roll &amp; to straddle</v>
      </c>
      <c r="S24" s="26"/>
      <c r="T24" s="26"/>
      <c r="U24" s="26"/>
      <c r="V24" s="26">
        <f>IF(ISNUMBER(SEARCH($B$10,W24)),MAX($V$8:V23)+1,0)</f>
        <v>16</v>
      </c>
      <c r="W24" s="50" t="s">
        <v>38</v>
      </c>
      <c r="X24" s="26"/>
      <c r="Y24" s="26"/>
      <c r="Z24" s="26" t="str">
        <f>IFERROR(VLOOKUP(ROWS($W$9:W24),$V$9:$W$160,2,0),"")</f>
        <v>Back Roll &amp; to straddle</v>
      </c>
      <c r="AA24" s="26"/>
      <c r="AB24" s="26"/>
      <c r="AC24" s="26"/>
      <c r="AD24" s="26">
        <f>IF(ISNUMBER(SEARCH($B$11,AE24)),MAX($AD$8:AD23)+1,0)</f>
        <v>16</v>
      </c>
      <c r="AE24" s="50" t="s">
        <v>38</v>
      </c>
      <c r="AF24" s="26"/>
      <c r="AG24" s="26"/>
      <c r="AH24" s="26" t="str">
        <f>IFERROR(VLOOKUP(ROWS($AE$9:AE24),$AD$9:$AE$160,2,0),"")</f>
        <v>Back Roll &amp; to straddle</v>
      </c>
      <c r="AI24" s="26"/>
      <c r="AJ24" s="26"/>
      <c r="AK24" s="26"/>
      <c r="AL24" s="26">
        <f>IF(ISNUMBER(SEARCH($B$12,AM24)),MAX($AL$8:AL23)+1,0)</f>
        <v>16</v>
      </c>
      <c r="AM24" s="50" t="s">
        <v>38</v>
      </c>
      <c r="AN24" s="26"/>
      <c r="AO24" s="26"/>
      <c r="AP24" s="26" t="str">
        <f>IFERROR(VLOOKUP(ROWS($AM$9:AM24),$AL$9:$AM$160,2,0),"")</f>
        <v>Back Roll &amp; to straddle</v>
      </c>
      <c r="AQ24" s="26"/>
      <c r="AR24" s="26"/>
      <c r="AS24" s="26"/>
      <c r="AT24" s="51">
        <f>IF(ISNUMBER(SEARCH($B$13,AU24)),MAX($AT$8:AT23)+1,0)</f>
        <v>16</v>
      </c>
      <c r="AU24" s="50" t="s">
        <v>38</v>
      </c>
      <c r="AV24" s="26"/>
      <c r="AW24" s="26"/>
      <c r="AX24" s="51" t="str">
        <f>IFERROR(VLOOKUP(ROWS($AU$9:AU24),$AT$9:$AU$160,2,0),"")</f>
        <v>Back Roll &amp; to straddle</v>
      </c>
      <c r="AY24" s="26"/>
      <c r="AZ24" s="26"/>
      <c r="BA24" s="26"/>
      <c r="BB24" s="51">
        <f>IF(ISNUMBER(SEARCH($B$14,BC24)),MAX($BB$8:BB23)+1,0)</f>
        <v>16</v>
      </c>
      <c r="BC24" s="50" t="s">
        <v>38</v>
      </c>
      <c r="BD24" s="26"/>
      <c r="BE24" s="26"/>
      <c r="BF24" s="51" t="str">
        <f>IFERROR(VLOOKUP(ROWS($BC$9:BC24),$BB$9:$BC$160,2,0),"")</f>
        <v>Back Roll &amp; to straddle</v>
      </c>
      <c r="BG24" s="26"/>
      <c r="BH24" s="26"/>
      <c r="BI24" s="26"/>
      <c r="BJ24" s="51">
        <f>IF(ISNUMBER(SEARCH($B$15,BK24)),MAX($BJ$8:BJ23)+1,0)</f>
        <v>16</v>
      </c>
      <c r="BK24" s="50" t="s">
        <v>38</v>
      </c>
      <c r="BL24" s="26"/>
      <c r="BM24" s="26"/>
      <c r="BN24" s="51" t="str">
        <f>IFERROR(VLOOKUP(ROWS($BK$9:BK24),$BJ$9:$BK$160,2,0),"")</f>
        <v>Back Roll &amp; to straddle</v>
      </c>
      <c r="BO24" s="26"/>
      <c r="BP24" s="26"/>
      <c r="BQ24" s="26"/>
      <c r="BR24" s="51">
        <f>IF(ISNUMBER(SEARCH($B$16,BS24)),MAX($BR$8:BR23)+1,0)</f>
        <v>16</v>
      </c>
      <c r="BS24" s="50" t="s">
        <v>38</v>
      </c>
      <c r="BT24" s="26"/>
      <c r="BU24" s="26"/>
      <c r="BV24" s="51" t="str">
        <f>IFERROR(VLOOKUP(ROWS($BS$9:BS24),$BR$9:$BS$160,2,0),"")</f>
        <v>Back Roll &amp; to straddle</v>
      </c>
      <c r="BW24" s="26"/>
      <c r="BX24" s="26"/>
      <c r="BY24" s="26"/>
      <c r="BZ24" s="51">
        <f>IF(ISNUMBER(SEARCH($B$17,CA24)),MAX($BZ$8:BZ23)+1,0)</f>
        <v>16</v>
      </c>
      <c r="CA24" s="50" t="s">
        <v>38</v>
      </c>
      <c r="CB24" s="26"/>
      <c r="CC24" s="26"/>
      <c r="CD24" s="51" t="str">
        <f>IFERROR(VLOOKUP(ROWS($CA$9:CA24),$BZ$9:$CA$160,2,0),"")</f>
        <v>Back Roll &amp; to straddle</v>
      </c>
      <c r="CE24" s="26"/>
      <c r="CF24" s="26"/>
      <c r="CG24" s="26"/>
      <c r="CH24" s="51">
        <f>IF(ISNUMBER(SEARCH($B$18,CI24)),MAX($CH$8:CH23)+1,0)</f>
        <v>16</v>
      </c>
      <c r="CI24" s="50" t="s">
        <v>38</v>
      </c>
      <c r="CJ24" s="26"/>
      <c r="CK24" s="26"/>
      <c r="CL24" s="51" t="str">
        <f>IFERROR(VLOOKUP(ROWS($CI$9:CI24),$CH$9:$CI$160,2,0),"")</f>
        <v>Back Roll &amp; to straddle</v>
      </c>
      <c r="CM24" s="26"/>
      <c r="CN24" s="26"/>
      <c r="CO24" s="26"/>
      <c r="CP24" s="26"/>
      <c r="CQ24" s="26"/>
      <c r="CR24" s="26"/>
      <c r="CS24" s="26"/>
      <c r="CT24" s="57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</row>
    <row r="25" spans="1:110" ht="15.75" customHeight="1" x14ac:dyDescent="0.25">
      <c r="A25" s="95"/>
      <c r="B25" s="95"/>
      <c r="C25" s="33"/>
      <c r="D25" s="95"/>
      <c r="E25" s="95"/>
      <c r="F25" s="95"/>
      <c r="G25" s="95"/>
      <c r="H25" s="95"/>
      <c r="I25" s="95"/>
      <c r="J25" s="35"/>
      <c r="K25" s="33"/>
      <c r="L25" s="26"/>
      <c r="M25" s="26"/>
      <c r="N25" s="26">
        <f>IF(ISNUMBER(SEARCH($B$9,O25)),MAX($N$8:N24)+1,0)</f>
        <v>17</v>
      </c>
      <c r="O25" s="50" t="s">
        <v>39</v>
      </c>
      <c r="P25" s="26"/>
      <c r="Q25" s="26"/>
      <c r="R25" s="26" t="str">
        <f>IFERROR(VLOOKUP(ROWS($O$9:O25),$N$9:$O$160,2,0),"")</f>
        <v>Circle (‘teddy bear’) roll</v>
      </c>
      <c r="S25" s="26"/>
      <c r="T25" s="26"/>
      <c r="U25" s="26"/>
      <c r="V25" s="26">
        <f>IF(ISNUMBER(SEARCH($B$10,W25)),MAX($V$8:V24)+1,0)</f>
        <v>17</v>
      </c>
      <c r="W25" s="50" t="s">
        <v>39</v>
      </c>
      <c r="X25" s="26"/>
      <c r="Y25" s="26"/>
      <c r="Z25" s="26" t="str">
        <f>IFERROR(VLOOKUP(ROWS($W$9:W25),$V$9:$W$160,2,0),"")</f>
        <v>Circle (‘teddy bear’) roll</v>
      </c>
      <c r="AA25" s="26"/>
      <c r="AB25" s="26"/>
      <c r="AC25" s="26"/>
      <c r="AD25" s="26">
        <f>IF(ISNUMBER(SEARCH($B$11,AE25)),MAX($AD$8:AD24)+1,0)</f>
        <v>17</v>
      </c>
      <c r="AE25" s="50" t="s">
        <v>39</v>
      </c>
      <c r="AF25" s="26"/>
      <c r="AG25" s="26"/>
      <c r="AH25" s="26" t="str">
        <f>IFERROR(VLOOKUP(ROWS($AE$9:AE25),$AD$9:$AE$160,2,0),"")</f>
        <v>Circle (‘teddy bear’) roll</v>
      </c>
      <c r="AI25" s="26"/>
      <c r="AJ25" s="26"/>
      <c r="AK25" s="26"/>
      <c r="AL25" s="26">
        <f>IF(ISNUMBER(SEARCH($B$12,AM25)),MAX($AL$8:AL24)+1,0)</f>
        <v>17</v>
      </c>
      <c r="AM25" s="50" t="s">
        <v>39</v>
      </c>
      <c r="AN25" s="26"/>
      <c r="AO25" s="26"/>
      <c r="AP25" s="26" t="str">
        <f>IFERROR(VLOOKUP(ROWS($AM$9:AM25),$AL$9:$AM$160,2,0),"")</f>
        <v>Circle (‘teddy bear’) roll</v>
      </c>
      <c r="AQ25" s="26"/>
      <c r="AR25" s="26"/>
      <c r="AS25" s="26"/>
      <c r="AT25" s="51">
        <f>IF(ISNUMBER(SEARCH($B$13,AU25)),MAX($AT$8:AT24)+1,0)</f>
        <v>17</v>
      </c>
      <c r="AU25" s="50" t="s">
        <v>39</v>
      </c>
      <c r="AV25" s="26"/>
      <c r="AW25" s="26"/>
      <c r="AX25" s="51" t="str">
        <f>IFERROR(VLOOKUP(ROWS($AU$9:AU25),$AT$9:$AU$160,2,0),"")</f>
        <v>Circle (‘teddy bear’) roll</v>
      </c>
      <c r="AY25" s="26"/>
      <c r="AZ25" s="26"/>
      <c r="BA25" s="26"/>
      <c r="BB25" s="51">
        <f>IF(ISNUMBER(SEARCH($B$14,BC25)),MAX($BB$8:BB24)+1,0)</f>
        <v>17</v>
      </c>
      <c r="BC25" s="50" t="s">
        <v>39</v>
      </c>
      <c r="BD25" s="26"/>
      <c r="BE25" s="26"/>
      <c r="BF25" s="51" t="str">
        <f>IFERROR(VLOOKUP(ROWS($BC$9:BC25),$BB$9:$BC$160,2,0),"")</f>
        <v>Circle (‘teddy bear’) roll</v>
      </c>
      <c r="BG25" s="26"/>
      <c r="BH25" s="26"/>
      <c r="BI25" s="26"/>
      <c r="BJ25" s="51">
        <f>IF(ISNUMBER(SEARCH($B$15,BK25)),MAX($BJ$8:BJ24)+1,0)</f>
        <v>17</v>
      </c>
      <c r="BK25" s="50" t="s">
        <v>39</v>
      </c>
      <c r="BL25" s="26"/>
      <c r="BM25" s="26"/>
      <c r="BN25" s="51" t="str">
        <f>IFERROR(VLOOKUP(ROWS($BK$9:BK25),$BJ$9:$BK$160,2,0),"")</f>
        <v>Circle (‘teddy bear’) roll</v>
      </c>
      <c r="BO25" s="26"/>
      <c r="BP25" s="26"/>
      <c r="BQ25" s="26"/>
      <c r="BR25" s="51">
        <f>IF(ISNUMBER(SEARCH($B$16,BS25)),MAX($BR$8:BR24)+1,0)</f>
        <v>17</v>
      </c>
      <c r="BS25" s="50" t="s">
        <v>39</v>
      </c>
      <c r="BT25" s="26"/>
      <c r="BU25" s="26"/>
      <c r="BV25" s="51" t="str">
        <f>IFERROR(VLOOKUP(ROWS($BS$9:BS25),$BR$9:$BS$160,2,0),"")</f>
        <v>Circle (‘teddy bear’) roll</v>
      </c>
      <c r="BW25" s="26"/>
      <c r="BX25" s="26"/>
      <c r="BY25" s="26"/>
      <c r="BZ25" s="51">
        <f>IF(ISNUMBER(SEARCH($B$17,CA25)),MAX($BZ$8:BZ24)+1,0)</f>
        <v>17</v>
      </c>
      <c r="CA25" s="50" t="s">
        <v>39</v>
      </c>
      <c r="CB25" s="26"/>
      <c r="CC25" s="26"/>
      <c r="CD25" s="51" t="str">
        <f>IFERROR(VLOOKUP(ROWS($CA$9:CA25),$BZ$9:$CA$160,2,0),"")</f>
        <v>Circle (‘teddy bear’) roll</v>
      </c>
      <c r="CE25" s="26"/>
      <c r="CF25" s="26"/>
      <c r="CG25" s="26"/>
      <c r="CH25" s="51">
        <f>IF(ISNUMBER(SEARCH($B$18,CI25)),MAX($CH$8:CH24)+1,0)</f>
        <v>17</v>
      </c>
      <c r="CI25" s="50" t="s">
        <v>39</v>
      </c>
      <c r="CJ25" s="26"/>
      <c r="CK25" s="26"/>
      <c r="CL25" s="51" t="str">
        <f>IFERROR(VLOOKUP(ROWS($CI$9:CI25),$CH$9:$CI$160,2,0),"")</f>
        <v>Circle (‘teddy bear’) roll</v>
      </c>
      <c r="CM25" s="26"/>
      <c r="CN25" s="26"/>
      <c r="CO25" s="26"/>
      <c r="CP25" s="26"/>
      <c r="CQ25" s="26"/>
      <c r="CR25" s="26"/>
      <c r="CS25" s="26"/>
      <c r="CT25" s="44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</row>
    <row r="26" spans="1:110" ht="15.75" customHeight="1" x14ac:dyDescent="0.25">
      <c r="A26" s="95"/>
      <c r="B26" s="95"/>
      <c r="C26" s="33"/>
      <c r="D26" s="103" t="s">
        <v>108</v>
      </c>
      <c r="E26" s="95"/>
      <c r="F26" s="95"/>
      <c r="G26" s="95"/>
      <c r="H26" s="95"/>
      <c r="I26" s="95"/>
      <c r="J26" s="35" t="s">
        <v>96</v>
      </c>
      <c r="K26" s="65" t="s">
        <v>110</v>
      </c>
      <c r="L26" s="26"/>
      <c r="M26" s="26"/>
      <c r="N26" s="26">
        <f>IF(ISNUMBER(SEARCH($B$9,O26)),MAX($N$8:N25)+1,0)</f>
        <v>18</v>
      </c>
      <c r="O26" s="50" t="s">
        <v>40</v>
      </c>
      <c r="P26" s="26"/>
      <c r="Q26" s="26"/>
      <c r="R26" s="26" t="str">
        <f>IFERROR(VLOOKUP(ROWS($O$9:O26),$N$9:$O$160,2,0),"")</f>
        <v>Side Roll (various shapes)</v>
      </c>
      <c r="S26" s="26"/>
      <c r="T26" s="26"/>
      <c r="U26" s="26"/>
      <c r="V26" s="26">
        <f>IF(ISNUMBER(SEARCH($B$10,W26)),MAX($V$8:V25)+1,0)</f>
        <v>18</v>
      </c>
      <c r="W26" s="50" t="s">
        <v>40</v>
      </c>
      <c r="X26" s="26"/>
      <c r="Y26" s="26"/>
      <c r="Z26" s="26" t="str">
        <f>IFERROR(VLOOKUP(ROWS($W$9:W26),$V$9:$W$160,2,0),"")</f>
        <v>Side Roll (various shapes)</v>
      </c>
      <c r="AA26" s="26"/>
      <c r="AB26" s="26"/>
      <c r="AC26" s="26"/>
      <c r="AD26" s="26">
        <f>IF(ISNUMBER(SEARCH($B$11,AE26)),MAX($AD$8:AD25)+1,0)</f>
        <v>18</v>
      </c>
      <c r="AE26" s="50" t="s">
        <v>40</v>
      </c>
      <c r="AF26" s="26"/>
      <c r="AG26" s="26"/>
      <c r="AH26" s="26" t="str">
        <f>IFERROR(VLOOKUP(ROWS($AE$9:AE26),$AD$9:$AE$160,2,0),"")</f>
        <v>Side Roll (various shapes)</v>
      </c>
      <c r="AI26" s="26"/>
      <c r="AJ26" s="26"/>
      <c r="AK26" s="26"/>
      <c r="AL26" s="26">
        <f>IF(ISNUMBER(SEARCH($B$12,AM26)),MAX($AL$8:AL25)+1,0)</f>
        <v>18</v>
      </c>
      <c r="AM26" s="50" t="s">
        <v>40</v>
      </c>
      <c r="AN26" s="26"/>
      <c r="AO26" s="26"/>
      <c r="AP26" s="26" t="str">
        <f>IFERROR(VLOOKUP(ROWS($AM$9:AM26),$AL$9:$AM$160,2,0),"")</f>
        <v>Side Roll (various shapes)</v>
      </c>
      <c r="AQ26" s="26"/>
      <c r="AR26" s="26"/>
      <c r="AS26" s="26"/>
      <c r="AT26" s="51">
        <f>IF(ISNUMBER(SEARCH($B$13,AU26)),MAX($AT$8:AT25)+1,0)</f>
        <v>18</v>
      </c>
      <c r="AU26" s="50" t="s">
        <v>40</v>
      </c>
      <c r="AV26" s="26"/>
      <c r="AW26" s="26"/>
      <c r="AX26" s="51" t="str">
        <f>IFERROR(VLOOKUP(ROWS($AU$9:AU26),$AT$9:$AU$160,2,0),"")</f>
        <v>Side Roll (various shapes)</v>
      </c>
      <c r="AY26" s="26"/>
      <c r="AZ26" s="26"/>
      <c r="BA26" s="26"/>
      <c r="BB26" s="51">
        <f>IF(ISNUMBER(SEARCH($B$14,BC26)),MAX($BB$8:BB25)+1,0)</f>
        <v>18</v>
      </c>
      <c r="BC26" s="50" t="s">
        <v>40</v>
      </c>
      <c r="BD26" s="26"/>
      <c r="BE26" s="26"/>
      <c r="BF26" s="51" t="str">
        <f>IFERROR(VLOOKUP(ROWS($BC$9:BC26),$BB$9:$BC$160,2,0),"")</f>
        <v>Side Roll (various shapes)</v>
      </c>
      <c r="BG26" s="26"/>
      <c r="BH26" s="26"/>
      <c r="BI26" s="26"/>
      <c r="BJ26" s="51">
        <f>IF(ISNUMBER(SEARCH($B$15,BK26)),MAX($BJ$8:BJ25)+1,0)</f>
        <v>18</v>
      </c>
      <c r="BK26" s="50" t="s">
        <v>40</v>
      </c>
      <c r="BL26" s="26"/>
      <c r="BM26" s="26"/>
      <c r="BN26" s="51" t="str">
        <f>IFERROR(VLOOKUP(ROWS($BK$9:BK26),$BJ$9:$BK$160,2,0),"")</f>
        <v>Side Roll (various shapes)</v>
      </c>
      <c r="BO26" s="26"/>
      <c r="BP26" s="26"/>
      <c r="BQ26" s="26"/>
      <c r="BR26" s="51">
        <f>IF(ISNUMBER(SEARCH($B$16,BS26)),MAX($BR$8:BR25)+1,0)</f>
        <v>18</v>
      </c>
      <c r="BS26" s="50" t="s">
        <v>40</v>
      </c>
      <c r="BT26" s="26"/>
      <c r="BU26" s="26"/>
      <c r="BV26" s="51" t="str">
        <f>IFERROR(VLOOKUP(ROWS($BS$9:BS26),$BR$9:$BS$160,2,0),"")</f>
        <v>Side Roll (various shapes)</v>
      </c>
      <c r="BW26" s="26"/>
      <c r="BX26" s="26"/>
      <c r="BY26" s="26"/>
      <c r="BZ26" s="51">
        <f>IF(ISNUMBER(SEARCH($B$17,CA26)),MAX($BZ$8:BZ25)+1,0)</f>
        <v>18</v>
      </c>
      <c r="CA26" s="50" t="s">
        <v>40</v>
      </c>
      <c r="CB26" s="26"/>
      <c r="CC26" s="26"/>
      <c r="CD26" s="51" t="str">
        <f>IFERROR(VLOOKUP(ROWS($CA$9:CA26),$BZ$9:$CA$160,2,0),"")</f>
        <v>Side Roll (various shapes)</v>
      </c>
      <c r="CE26" s="26"/>
      <c r="CF26" s="26"/>
      <c r="CG26" s="26"/>
      <c r="CH26" s="51">
        <f>IF(ISNUMBER(SEARCH($B$18,CI26)),MAX($CH$8:CH25)+1,0)</f>
        <v>18</v>
      </c>
      <c r="CI26" s="50" t="s">
        <v>40</v>
      </c>
      <c r="CJ26" s="26"/>
      <c r="CK26" s="26"/>
      <c r="CL26" s="51" t="str">
        <f>IFERROR(VLOOKUP(ROWS($CI$9:CI26),$CH$9:$CI$160,2,0),"")</f>
        <v>Side Roll (various shapes)</v>
      </c>
      <c r="CM26" s="26"/>
      <c r="CN26" s="26"/>
      <c r="CO26" s="26"/>
      <c r="CP26" s="26"/>
      <c r="CQ26" s="26"/>
      <c r="CR26" s="26"/>
      <c r="CS26" s="26"/>
      <c r="CT26" s="44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</row>
    <row r="27" spans="1:110" ht="15.75" customHeight="1" x14ac:dyDescent="0.25">
      <c r="A27" s="95"/>
      <c r="B27" s="95"/>
      <c r="C27" s="33"/>
      <c r="D27" s="95"/>
      <c r="E27" s="95"/>
      <c r="F27" s="95"/>
      <c r="G27" s="95"/>
      <c r="H27" s="95"/>
      <c r="I27" s="95"/>
      <c r="J27" s="37"/>
      <c r="K27" s="33"/>
      <c r="L27" s="26"/>
      <c r="M27" s="26"/>
      <c r="N27" s="26">
        <f>IF(ISNUMBER(SEARCH($B$9,O27)),MAX($N$8:N26)+1,0)</f>
        <v>19</v>
      </c>
      <c r="O27" s="50" t="s">
        <v>41</v>
      </c>
      <c r="P27" s="26"/>
      <c r="Q27" s="26"/>
      <c r="R27" s="26" t="str">
        <f>IFERROR(VLOOKUP(ROWS($O$9:O27),$N$9:$O$160,2,0),"")</f>
        <v>Egg roll (leg shape optional)</v>
      </c>
      <c r="S27" s="26"/>
      <c r="T27" s="26"/>
      <c r="U27" s="26"/>
      <c r="V27" s="26">
        <f>IF(ISNUMBER(SEARCH($B$10,W27)),MAX($V$8:V26)+1,0)</f>
        <v>19</v>
      </c>
      <c r="W27" s="50" t="s">
        <v>41</v>
      </c>
      <c r="X27" s="26"/>
      <c r="Y27" s="26"/>
      <c r="Z27" s="26" t="str">
        <f>IFERROR(VLOOKUP(ROWS($W$9:W27),$V$9:$W$160,2,0),"")</f>
        <v>Egg roll (leg shape optional)</v>
      </c>
      <c r="AA27" s="26"/>
      <c r="AB27" s="26"/>
      <c r="AC27" s="26"/>
      <c r="AD27" s="26">
        <f>IF(ISNUMBER(SEARCH($B$11,AE27)),MAX($AD$8:AD26)+1,0)</f>
        <v>19</v>
      </c>
      <c r="AE27" s="50" t="s">
        <v>41</v>
      </c>
      <c r="AF27" s="26"/>
      <c r="AG27" s="26"/>
      <c r="AH27" s="26" t="str">
        <f>IFERROR(VLOOKUP(ROWS($AE$9:AE27),$AD$9:$AE$160,2,0),"")</f>
        <v>Egg roll (leg shape optional)</v>
      </c>
      <c r="AI27" s="26"/>
      <c r="AJ27" s="26"/>
      <c r="AK27" s="26"/>
      <c r="AL27" s="26">
        <f>IF(ISNUMBER(SEARCH($B$12,AM27)),MAX($AL$8:AL26)+1,0)</f>
        <v>19</v>
      </c>
      <c r="AM27" s="50" t="s">
        <v>41</v>
      </c>
      <c r="AN27" s="26"/>
      <c r="AO27" s="26"/>
      <c r="AP27" s="26" t="str">
        <f>IFERROR(VLOOKUP(ROWS($AM$9:AM27),$AL$9:$AM$160,2,0),"")</f>
        <v>Egg roll (leg shape optional)</v>
      </c>
      <c r="AQ27" s="26"/>
      <c r="AR27" s="26"/>
      <c r="AS27" s="26"/>
      <c r="AT27" s="51">
        <f>IF(ISNUMBER(SEARCH($B$13,AU27)),MAX($AT$8:AT26)+1,0)</f>
        <v>19</v>
      </c>
      <c r="AU27" s="50" t="s">
        <v>41</v>
      </c>
      <c r="AV27" s="26"/>
      <c r="AW27" s="26"/>
      <c r="AX27" s="51" t="str">
        <f>IFERROR(VLOOKUP(ROWS($AU$9:AU27),$AT$9:$AU$160,2,0),"")</f>
        <v>Egg roll (leg shape optional)</v>
      </c>
      <c r="AY27" s="26"/>
      <c r="AZ27" s="26"/>
      <c r="BA27" s="26"/>
      <c r="BB27" s="51">
        <f>IF(ISNUMBER(SEARCH($B$14,BC27)),MAX($BB$8:BB26)+1,0)</f>
        <v>19</v>
      </c>
      <c r="BC27" s="50" t="s">
        <v>41</v>
      </c>
      <c r="BD27" s="26"/>
      <c r="BE27" s="26"/>
      <c r="BF27" s="51" t="str">
        <f>IFERROR(VLOOKUP(ROWS($BC$9:BC27),$BB$9:$BC$160,2,0),"")</f>
        <v>Egg roll (leg shape optional)</v>
      </c>
      <c r="BG27" s="26"/>
      <c r="BH27" s="26"/>
      <c r="BI27" s="26"/>
      <c r="BJ27" s="51">
        <f>IF(ISNUMBER(SEARCH($B$15,BK27)),MAX($BJ$8:BJ26)+1,0)</f>
        <v>19</v>
      </c>
      <c r="BK27" s="50" t="s">
        <v>41</v>
      </c>
      <c r="BL27" s="26"/>
      <c r="BM27" s="26"/>
      <c r="BN27" s="51" t="str">
        <f>IFERROR(VLOOKUP(ROWS($BK$9:BK27),$BJ$9:$BK$160,2,0),"")</f>
        <v>Egg roll (leg shape optional)</v>
      </c>
      <c r="BO27" s="26"/>
      <c r="BP27" s="26"/>
      <c r="BQ27" s="26"/>
      <c r="BR27" s="51">
        <f>IF(ISNUMBER(SEARCH($B$16,BS27)),MAX($BR$8:BR26)+1,0)</f>
        <v>19</v>
      </c>
      <c r="BS27" s="50" t="s">
        <v>41</v>
      </c>
      <c r="BT27" s="26"/>
      <c r="BU27" s="26"/>
      <c r="BV27" s="51" t="str">
        <f>IFERROR(VLOOKUP(ROWS($BS$9:BS27),$BR$9:$BS$160,2,0),"")</f>
        <v>Egg roll (leg shape optional)</v>
      </c>
      <c r="BW27" s="26"/>
      <c r="BX27" s="26"/>
      <c r="BY27" s="26"/>
      <c r="BZ27" s="51">
        <f>IF(ISNUMBER(SEARCH($B$17,CA27)),MAX($BZ$8:BZ26)+1,0)</f>
        <v>19</v>
      </c>
      <c r="CA27" s="50" t="s">
        <v>41</v>
      </c>
      <c r="CB27" s="26"/>
      <c r="CC27" s="26"/>
      <c r="CD27" s="51" t="str">
        <f>IFERROR(VLOOKUP(ROWS($CA$9:CA27),$BZ$9:$CA$160,2,0),"")</f>
        <v>Egg roll (leg shape optional)</v>
      </c>
      <c r="CE27" s="26"/>
      <c r="CF27" s="26"/>
      <c r="CG27" s="26"/>
      <c r="CH27" s="51">
        <f>IF(ISNUMBER(SEARCH($B$18,CI27)),MAX($CH$8:CH26)+1,0)</f>
        <v>19</v>
      </c>
      <c r="CI27" s="50" t="s">
        <v>41</v>
      </c>
      <c r="CJ27" s="26"/>
      <c r="CK27" s="26"/>
      <c r="CL27" s="51" t="str">
        <f>IFERROR(VLOOKUP(ROWS($CI$9:CI27),$CH$9:$CI$160,2,0),"")</f>
        <v>Egg roll (leg shape optional)</v>
      </c>
      <c r="CM27" s="26"/>
      <c r="CN27" s="26"/>
      <c r="CO27" s="26"/>
      <c r="CP27" s="26"/>
      <c r="CQ27" s="26"/>
      <c r="CR27" s="26"/>
      <c r="CS27" s="26"/>
      <c r="CT27" s="44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</row>
    <row r="28" spans="1:110" ht="15.75" customHeight="1" x14ac:dyDescent="0.25">
      <c r="A28" s="95" t="s">
        <v>13</v>
      </c>
      <c r="B28" s="95"/>
      <c r="C28" s="33"/>
      <c r="D28" s="104">
        <v>5</v>
      </c>
      <c r="E28" s="104"/>
      <c r="F28" s="95"/>
      <c r="G28" s="95"/>
      <c r="H28" s="95"/>
      <c r="I28" s="95"/>
      <c r="J28" s="37"/>
      <c r="K28" s="38"/>
      <c r="L28" s="26"/>
      <c r="M28" s="26"/>
      <c r="N28" s="26">
        <f>IF(ISNUMBER(SEARCH($B$9,O28)),MAX($N$8:N27)+1,0)</f>
        <v>20</v>
      </c>
      <c r="O28" s="50" t="s">
        <v>70</v>
      </c>
      <c r="P28" s="26"/>
      <c r="Q28" s="26"/>
      <c r="R28" s="26" t="str">
        <f>IFERROR(VLOOKUP(ROWS($O$9:O28),$N$9:$O$160,2,0),"")</f>
        <v xml:space="preserve">Tuck Bunny Hop to Handstand </v>
      </c>
      <c r="S28" s="26"/>
      <c r="T28" s="26"/>
      <c r="U28" s="26"/>
      <c r="V28" s="26">
        <f>IF(ISNUMBER(SEARCH($B$10,W28)),MAX($V$8:V27)+1,0)</f>
        <v>20</v>
      </c>
      <c r="W28" s="50" t="s">
        <v>70</v>
      </c>
      <c r="X28" s="26"/>
      <c r="Y28" s="26"/>
      <c r="Z28" s="26" t="str">
        <f>IFERROR(VLOOKUP(ROWS($W$9:W28),$V$9:$W$160,2,0),"")</f>
        <v xml:space="preserve">Tuck Bunny Hop to Handstand </v>
      </c>
      <c r="AA28" s="26"/>
      <c r="AB28" s="26"/>
      <c r="AC28" s="26"/>
      <c r="AD28" s="26">
        <f>IF(ISNUMBER(SEARCH($B$11,AE28)),MAX($AD$8:AD27)+1,0)</f>
        <v>20</v>
      </c>
      <c r="AE28" s="50" t="s">
        <v>70</v>
      </c>
      <c r="AF28" s="26"/>
      <c r="AG28" s="26"/>
      <c r="AH28" s="26" t="str">
        <f>IFERROR(VLOOKUP(ROWS($AE$9:AE28),$AD$9:$AE$160,2,0),"")</f>
        <v xml:space="preserve">Tuck Bunny Hop to Handstand </v>
      </c>
      <c r="AI28" s="26"/>
      <c r="AJ28" s="26"/>
      <c r="AK28" s="26"/>
      <c r="AL28" s="26">
        <f>IF(ISNUMBER(SEARCH($B$12,AM28)),MAX($AL$8:AL27)+1,0)</f>
        <v>20</v>
      </c>
      <c r="AM28" s="50" t="s">
        <v>70</v>
      </c>
      <c r="AN28" s="26"/>
      <c r="AO28" s="26"/>
      <c r="AP28" s="26" t="str">
        <f>IFERROR(VLOOKUP(ROWS($AM$9:AM28),$AL$9:$AM$160,2,0),"")</f>
        <v xml:space="preserve">Tuck Bunny Hop to Handstand </v>
      </c>
      <c r="AQ28" s="26"/>
      <c r="AR28" s="26"/>
      <c r="AS28" s="26"/>
      <c r="AT28" s="51">
        <f>IF(ISNUMBER(SEARCH($B$13,AU28)),MAX($AT$8:AT27)+1,0)</f>
        <v>20</v>
      </c>
      <c r="AU28" s="50" t="s">
        <v>70</v>
      </c>
      <c r="AV28" s="26"/>
      <c r="AW28" s="26"/>
      <c r="AX28" s="51" t="str">
        <f>IFERROR(VLOOKUP(ROWS($AU$9:AU28),$AT$9:$AU$160,2,0),"")</f>
        <v xml:space="preserve">Tuck Bunny Hop to Handstand </v>
      </c>
      <c r="AY28" s="26"/>
      <c r="AZ28" s="26"/>
      <c r="BA28" s="26"/>
      <c r="BB28" s="51">
        <f>IF(ISNUMBER(SEARCH($B$14,BC28)),MAX($BB$8:BB27)+1,0)</f>
        <v>20</v>
      </c>
      <c r="BC28" s="50" t="s">
        <v>70</v>
      </c>
      <c r="BD28" s="26"/>
      <c r="BE28" s="26"/>
      <c r="BF28" s="51" t="str">
        <f>IFERROR(VLOOKUP(ROWS($BC$9:BC28),$BB$9:$BC$160,2,0),"")</f>
        <v xml:space="preserve">Tuck Bunny Hop to Handstand </v>
      </c>
      <c r="BG28" s="26"/>
      <c r="BH28" s="26"/>
      <c r="BI28" s="26"/>
      <c r="BJ28" s="51">
        <f>IF(ISNUMBER(SEARCH($B$15,BK28)),MAX($BJ$8:BJ27)+1,0)</f>
        <v>20</v>
      </c>
      <c r="BK28" s="50" t="s">
        <v>70</v>
      </c>
      <c r="BL28" s="26"/>
      <c r="BM28" s="26"/>
      <c r="BN28" s="51" t="str">
        <f>IFERROR(VLOOKUP(ROWS($BK$9:BK28),$BJ$9:$BK$160,2,0),"")</f>
        <v xml:space="preserve">Tuck Bunny Hop to Handstand </v>
      </c>
      <c r="BO28" s="26"/>
      <c r="BP28" s="26"/>
      <c r="BQ28" s="26"/>
      <c r="BR28" s="51">
        <f>IF(ISNUMBER(SEARCH($B$16,BS28)),MAX($BR$8:BR27)+1,0)</f>
        <v>20</v>
      </c>
      <c r="BS28" s="50" t="s">
        <v>70</v>
      </c>
      <c r="BT28" s="26"/>
      <c r="BU28" s="26"/>
      <c r="BV28" s="51" t="str">
        <f>IFERROR(VLOOKUP(ROWS($BS$9:BS28),$BR$9:$BS$160,2,0),"")</f>
        <v xml:space="preserve">Tuck Bunny Hop to Handstand </v>
      </c>
      <c r="BW28" s="26"/>
      <c r="BX28" s="26"/>
      <c r="BY28" s="26"/>
      <c r="BZ28" s="51">
        <f>IF(ISNUMBER(SEARCH($B$17,CA28)),MAX($BZ$8:BZ27)+1,0)</f>
        <v>20</v>
      </c>
      <c r="CA28" s="50" t="s">
        <v>70</v>
      </c>
      <c r="CB28" s="26"/>
      <c r="CC28" s="26"/>
      <c r="CD28" s="51" t="str">
        <f>IFERROR(VLOOKUP(ROWS($CA$9:CA28),$BZ$9:$CA$160,2,0),"")</f>
        <v xml:space="preserve">Tuck Bunny Hop to Handstand </v>
      </c>
      <c r="CE28" s="26"/>
      <c r="CF28" s="26"/>
      <c r="CG28" s="26"/>
      <c r="CH28" s="51">
        <f>IF(ISNUMBER(SEARCH($B$18,CI28)),MAX($CH$8:CH27)+1,0)</f>
        <v>20</v>
      </c>
      <c r="CI28" s="50" t="s">
        <v>70</v>
      </c>
      <c r="CJ28" s="26"/>
      <c r="CK28" s="26"/>
      <c r="CL28" s="51" t="str">
        <f>IFERROR(VLOOKUP(ROWS($CI$9:CI28),$CH$9:$CI$160,2,0),"")</f>
        <v xml:space="preserve">Tuck Bunny Hop to Handstand </v>
      </c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</row>
    <row r="29" spans="1:110" ht="15.75" customHeight="1" x14ac:dyDescent="0.25">
      <c r="A29" s="95" t="s">
        <v>14</v>
      </c>
      <c r="B29" s="95"/>
      <c r="C29" s="33"/>
      <c r="D29" s="104">
        <v>0.4</v>
      </c>
      <c r="E29" s="104"/>
      <c r="F29" s="105"/>
      <c r="G29" s="105"/>
      <c r="H29" s="105"/>
      <c r="I29" s="105"/>
      <c r="J29" s="37"/>
      <c r="K29" s="33"/>
      <c r="L29" s="26"/>
      <c r="M29" s="26"/>
      <c r="N29" s="26">
        <f>IF(ISNUMBER(SEARCH($B$9,O29)),MAX($N$8:N28)+1,0)</f>
        <v>21</v>
      </c>
      <c r="O29" s="56" t="s">
        <v>42</v>
      </c>
      <c r="P29" s="26"/>
      <c r="Q29" s="26"/>
      <c r="R29" s="26" t="str">
        <f>IFERROR(VLOOKUP(ROWS($O$9:O29),$N$9:$O$160,2,0),"")</f>
        <v>Bridge</v>
      </c>
      <c r="S29" s="26"/>
      <c r="T29" s="26"/>
      <c r="U29" s="26"/>
      <c r="V29" s="26">
        <f>IF(ISNUMBER(SEARCH($B$10,W29)),MAX($V$8:V28)+1,0)</f>
        <v>21</v>
      </c>
      <c r="W29" s="56" t="s">
        <v>42</v>
      </c>
      <c r="X29" s="26"/>
      <c r="Y29" s="26"/>
      <c r="Z29" s="26" t="str">
        <f>IFERROR(VLOOKUP(ROWS($W$9:W29),$V$9:$W$160,2,0),"")</f>
        <v>Bridge</v>
      </c>
      <c r="AA29" s="26"/>
      <c r="AB29" s="26"/>
      <c r="AC29" s="26"/>
      <c r="AD29" s="26">
        <f>IF(ISNUMBER(SEARCH($B$11,AE29)),MAX($AD$8:AD28)+1,0)</f>
        <v>21</v>
      </c>
      <c r="AE29" s="56" t="s">
        <v>42</v>
      </c>
      <c r="AF29" s="26"/>
      <c r="AG29" s="26"/>
      <c r="AH29" s="26" t="str">
        <f>IFERROR(VLOOKUP(ROWS($AE$9:AE29),$AD$9:$AE$160,2,0),"")</f>
        <v>Bridge</v>
      </c>
      <c r="AI29" s="26"/>
      <c r="AJ29" s="26"/>
      <c r="AK29" s="26"/>
      <c r="AL29" s="26">
        <f>IF(ISNUMBER(SEARCH($B$12,AM29)),MAX($AL$8:AL28)+1,0)</f>
        <v>21</v>
      </c>
      <c r="AM29" s="56" t="s">
        <v>42</v>
      </c>
      <c r="AN29" s="26"/>
      <c r="AO29" s="26"/>
      <c r="AP29" s="26" t="str">
        <f>IFERROR(VLOOKUP(ROWS($AM$9:AM29),$AL$9:$AM$160,2,0),"")</f>
        <v>Bridge</v>
      </c>
      <c r="AQ29" s="26"/>
      <c r="AR29" s="26"/>
      <c r="AS29" s="26"/>
      <c r="AT29" s="51">
        <f>IF(ISNUMBER(SEARCH($B$13,AU29)),MAX($AT$8:AT28)+1,0)</f>
        <v>21</v>
      </c>
      <c r="AU29" s="56" t="s">
        <v>42</v>
      </c>
      <c r="AV29" s="26"/>
      <c r="AW29" s="26"/>
      <c r="AX29" s="51" t="str">
        <f>IFERROR(VLOOKUP(ROWS($AU$9:AU29),$AT$9:$AU$160,2,0),"")</f>
        <v>Bridge</v>
      </c>
      <c r="AY29" s="26"/>
      <c r="AZ29" s="26"/>
      <c r="BA29" s="26"/>
      <c r="BB29" s="51">
        <f>IF(ISNUMBER(SEARCH($B$14,BC29)),MAX($BB$8:BB28)+1,0)</f>
        <v>21</v>
      </c>
      <c r="BC29" s="56" t="s">
        <v>42</v>
      </c>
      <c r="BD29" s="26"/>
      <c r="BE29" s="26"/>
      <c r="BF29" s="51" t="str">
        <f>IFERROR(VLOOKUP(ROWS($BC$9:BC29),$BB$9:$BC$160,2,0),"")</f>
        <v>Bridge</v>
      </c>
      <c r="BG29" s="26"/>
      <c r="BH29" s="26"/>
      <c r="BI29" s="26"/>
      <c r="BJ29" s="51">
        <f>IF(ISNUMBER(SEARCH($B$15,BK29)),MAX($BJ$8:BJ28)+1,0)</f>
        <v>21</v>
      </c>
      <c r="BK29" s="56" t="s">
        <v>42</v>
      </c>
      <c r="BL29" s="26"/>
      <c r="BM29" s="26"/>
      <c r="BN29" s="51" t="str">
        <f>IFERROR(VLOOKUP(ROWS($BK$9:BK29),$BJ$9:$BK$160,2,0),"")</f>
        <v>Bridge</v>
      </c>
      <c r="BO29" s="26"/>
      <c r="BP29" s="26"/>
      <c r="BQ29" s="26"/>
      <c r="BR29" s="51">
        <f>IF(ISNUMBER(SEARCH($B$16,BS29)),MAX($BR$8:BR28)+1,0)</f>
        <v>21</v>
      </c>
      <c r="BS29" s="56" t="s">
        <v>42</v>
      </c>
      <c r="BT29" s="26"/>
      <c r="BU29" s="26"/>
      <c r="BV29" s="51" t="str">
        <f>IFERROR(VLOOKUP(ROWS($BS$9:BS29),$BR$9:$BS$160,2,0),"")</f>
        <v>Bridge</v>
      </c>
      <c r="BW29" s="26"/>
      <c r="BX29" s="26"/>
      <c r="BY29" s="26"/>
      <c r="BZ29" s="51">
        <f>IF(ISNUMBER(SEARCH($B$17,CA29)),MAX($BZ$8:BZ28)+1,0)</f>
        <v>21</v>
      </c>
      <c r="CA29" s="56" t="s">
        <v>42</v>
      </c>
      <c r="CB29" s="26"/>
      <c r="CC29" s="26"/>
      <c r="CD29" s="51" t="str">
        <f>IFERROR(VLOOKUP(ROWS($CA$9:CA29),$BZ$9:$CA$160,2,0),"")</f>
        <v>Bridge</v>
      </c>
      <c r="CE29" s="26"/>
      <c r="CF29" s="26"/>
      <c r="CG29" s="26"/>
      <c r="CH29" s="51">
        <f>IF(ISNUMBER(SEARCH($B$18,CI29)),MAX($CH$8:CH28)+1,0)</f>
        <v>21</v>
      </c>
      <c r="CI29" s="56" t="s">
        <v>42</v>
      </c>
      <c r="CJ29" s="26"/>
      <c r="CK29" s="26"/>
      <c r="CL29" s="51" t="str">
        <f>IFERROR(VLOOKUP(ROWS($CI$9:CI29),$CH$9:$CI$160,2,0),"")</f>
        <v>Bridge</v>
      </c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</row>
    <row r="30" spans="1:110" ht="23.25" customHeight="1" x14ac:dyDescent="0.25">
      <c r="A30" s="95" t="s">
        <v>15</v>
      </c>
      <c r="B30" s="95"/>
      <c r="C30" s="33"/>
      <c r="D30" s="95"/>
      <c r="E30" s="95"/>
      <c r="F30" s="95" t="s">
        <v>16</v>
      </c>
      <c r="G30" s="95"/>
      <c r="H30" s="95"/>
      <c r="I30" s="95"/>
      <c r="J30" s="95"/>
      <c r="K30" s="39"/>
      <c r="L30" s="26"/>
      <c r="M30" s="26"/>
      <c r="N30" s="26">
        <f>IF(ISNUMBER(SEARCH($B$9,O30)),MAX($N$8:N29)+1,0)</f>
        <v>22</v>
      </c>
      <c r="O30" s="50" t="s">
        <v>43</v>
      </c>
      <c r="P30" s="26"/>
      <c r="Q30" s="26"/>
      <c r="R30" s="26" t="str">
        <f>IFERROR(VLOOKUP(ROWS($O$9:O30),$N$9:$O$160,2,0),"")</f>
        <v>Cartwheel</v>
      </c>
      <c r="S30" s="26"/>
      <c r="T30" s="26"/>
      <c r="U30" s="26"/>
      <c r="V30" s="26">
        <f>IF(ISNUMBER(SEARCH($B$10,W30)),MAX($V$8:V29)+1,0)</f>
        <v>22</v>
      </c>
      <c r="W30" s="50" t="s">
        <v>43</v>
      </c>
      <c r="X30" s="26"/>
      <c r="Y30" s="26"/>
      <c r="Z30" s="26" t="str">
        <f>IFERROR(VLOOKUP(ROWS($W$9:W30),$V$9:$W$160,2,0),"")</f>
        <v>Cartwheel</v>
      </c>
      <c r="AA30" s="26"/>
      <c r="AB30" s="26"/>
      <c r="AC30" s="26"/>
      <c r="AD30" s="26">
        <f>IF(ISNUMBER(SEARCH($B$11,AE30)),MAX($AD$8:AD29)+1,0)</f>
        <v>22</v>
      </c>
      <c r="AE30" s="50" t="s">
        <v>43</v>
      </c>
      <c r="AF30" s="26"/>
      <c r="AG30" s="26"/>
      <c r="AH30" s="26" t="str">
        <f>IFERROR(VLOOKUP(ROWS($AE$9:AE30),$AD$9:$AE$160,2,0),"")</f>
        <v>Cartwheel</v>
      </c>
      <c r="AI30" s="26"/>
      <c r="AJ30" s="26"/>
      <c r="AK30" s="26"/>
      <c r="AL30" s="26">
        <f>IF(ISNUMBER(SEARCH($B$12,AM30)),MAX($AL$8:AL29)+1,0)</f>
        <v>22</v>
      </c>
      <c r="AM30" s="50" t="s">
        <v>43</v>
      </c>
      <c r="AN30" s="26"/>
      <c r="AO30" s="26"/>
      <c r="AP30" s="26" t="str">
        <f>IFERROR(VLOOKUP(ROWS($AM$9:AM30),$AL$9:$AM$160,2,0),"")</f>
        <v>Cartwheel</v>
      </c>
      <c r="AQ30" s="26"/>
      <c r="AR30" s="26"/>
      <c r="AS30" s="26"/>
      <c r="AT30" s="51">
        <f>IF(ISNUMBER(SEARCH($B$13,AU30)),MAX($AT$8:AT29)+1,0)</f>
        <v>22</v>
      </c>
      <c r="AU30" s="50" t="s">
        <v>43</v>
      </c>
      <c r="AV30" s="26"/>
      <c r="AW30" s="26"/>
      <c r="AX30" s="51" t="str">
        <f>IFERROR(VLOOKUP(ROWS($AU$9:AU30),$AT$9:$AU$160,2,0),"")</f>
        <v>Cartwheel</v>
      </c>
      <c r="AY30" s="26"/>
      <c r="AZ30" s="26"/>
      <c r="BA30" s="26"/>
      <c r="BB30" s="51">
        <f>IF(ISNUMBER(SEARCH($B$14,BC30)),MAX($BB$8:BB29)+1,0)</f>
        <v>22</v>
      </c>
      <c r="BC30" s="50" t="s">
        <v>43</v>
      </c>
      <c r="BD30" s="26"/>
      <c r="BE30" s="26"/>
      <c r="BF30" s="51" t="str">
        <f>IFERROR(VLOOKUP(ROWS($BC$9:BC30),$BB$9:$BC$160,2,0),"")</f>
        <v>Cartwheel</v>
      </c>
      <c r="BG30" s="26"/>
      <c r="BH30" s="26"/>
      <c r="BI30" s="26"/>
      <c r="BJ30" s="51">
        <f>IF(ISNUMBER(SEARCH($B$15,BK30)),MAX($BJ$8:BJ29)+1,0)</f>
        <v>22</v>
      </c>
      <c r="BK30" s="50" t="s">
        <v>43</v>
      </c>
      <c r="BL30" s="26"/>
      <c r="BM30" s="26"/>
      <c r="BN30" s="51" t="str">
        <f>IFERROR(VLOOKUP(ROWS($BK$9:BK30),$BJ$9:$BK$160,2,0),"")</f>
        <v>Cartwheel</v>
      </c>
      <c r="BO30" s="26"/>
      <c r="BP30" s="26"/>
      <c r="BQ30" s="26"/>
      <c r="BR30" s="51">
        <f>IF(ISNUMBER(SEARCH($B$16,BS30)),MAX($BR$8:BR29)+1,0)</f>
        <v>22</v>
      </c>
      <c r="BS30" s="50" t="s">
        <v>43</v>
      </c>
      <c r="BT30" s="26"/>
      <c r="BU30" s="26"/>
      <c r="BV30" s="51" t="str">
        <f>IFERROR(VLOOKUP(ROWS($BS$9:BS30),$BR$9:$BS$160,2,0),"")</f>
        <v>Cartwheel</v>
      </c>
      <c r="BW30" s="26"/>
      <c r="BX30" s="26"/>
      <c r="BY30" s="26"/>
      <c r="BZ30" s="51">
        <f>IF(ISNUMBER(SEARCH($B$17,CA30)),MAX($BZ$8:BZ29)+1,0)</f>
        <v>22</v>
      </c>
      <c r="CA30" s="50" t="s">
        <v>43</v>
      </c>
      <c r="CB30" s="26"/>
      <c r="CC30" s="26"/>
      <c r="CD30" s="51" t="str">
        <f>IFERROR(VLOOKUP(ROWS($CA$9:CA30),$BZ$9:$CA$160,2,0),"")</f>
        <v>Cartwheel</v>
      </c>
      <c r="CE30" s="26"/>
      <c r="CF30" s="26"/>
      <c r="CG30" s="26"/>
      <c r="CH30" s="51">
        <f>IF(ISNUMBER(SEARCH($B$18,CI30)),MAX($CH$8:CH29)+1,0)</f>
        <v>22</v>
      </c>
      <c r="CI30" s="50" t="s">
        <v>43</v>
      </c>
      <c r="CJ30" s="26"/>
      <c r="CK30" s="26"/>
      <c r="CL30" s="51" t="str">
        <f>IFERROR(VLOOKUP(ROWS($CI$9:CI30),$CH$9:$CI$160,2,0),"")</f>
        <v>Cartwheel</v>
      </c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</row>
    <row r="31" spans="1:1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39"/>
      <c r="L31" s="26"/>
      <c r="M31" s="26"/>
      <c r="N31" s="26">
        <f>IF(ISNUMBER(SEARCH($B$9,O31)),MAX($N$8:N30)+1,0)</f>
        <v>23</v>
      </c>
      <c r="O31" s="50" t="s">
        <v>104</v>
      </c>
      <c r="P31" s="26"/>
      <c r="Q31" s="26"/>
      <c r="R31" s="26"/>
      <c r="S31" s="26"/>
      <c r="T31" s="26"/>
      <c r="U31" s="26"/>
      <c r="V31" s="26">
        <f>IF(ISNUMBER(SEARCH($B$10,W31)),MAX($V$8:V30)+1,0)</f>
        <v>23</v>
      </c>
      <c r="W31" s="50" t="s">
        <v>104</v>
      </c>
      <c r="X31" s="26"/>
      <c r="Y31" s="26"/>
      <c r="Z31" s="26"/>
      <c r="AA31" s="26"/>
      <c r="AB31" s="26"/>
      <c r="AC31" s="26"/>
      <c r="AD31" s="26">
        <f>IF(ISNUMBER(SEARCH($B$11,AE31)),MAX($AD$8:AD30)+1,0)</f>
        <v>23</v>
      </c>
      <c r="AE31" s="50" t="s">
        <v>104</v>
      </c>
      <c r="AF31" s="26"/>
      <c r="AG31" s="26"/>
      <c r="AH31" s="26"/>
      <c r="AI31" s="26"/>
      <c r="AJ31" s="26"/>
      <c r="AK31" s="26"/>
      <c r="AL31" s="26">
        <f>IF(ISNUMBER(SEARCH($B$12,AM31)),MAX($AL$8:AL30)+1,0)</f>
        <v>23</v>
      </c>
      <c r="AM31" s="50" t="s">
        <v>104</v>
      </c>
      <c r="AN31" s="26"/>
      <c r="AO31" s="26"/>
      <c r="AP31" s="26"/>
      <c r="AQ31" s="26"/>
      <c r="AR31" s="26"/>
      <c r="AS31" s="26"/>
      <c r="AT31" s="51">
        <f>IF(ISNUMBER(SEARCH($B$13,AU31)),MAX($AT$8:AT30)+1,0)</f>
        <v>23</v>
      </c>
      <c r="AU31" s="50" t="s">
        <v>104</v>
      </c>
      <c r="AV31" s="26"/>
      <c r="AW31" s="26"/>
      <c r="AX31" s="51"/>
      <c r="AY31" s="26"/>
      <c r="AZ31" s="26"/>
      <c r="BA31" s="26"/>
      <c r="BB31" s="51">
        <f>IF(ISNUMBER(SEARCH($B$14,BC31)),MAX($BB$8:BB30)+1,0)</f>
        <v>23</v>
      </c>
      <c r="BC31" s="50" t="s">
        <v>104</v>
      </c>
      <c r="BD31" s="26"/>
      <c r="BE31" s="26"/>
      <c r="BF31" s="51"/>
      <c r="BG31" s="26"/>
      <c r="BH31" s="26"/>
      <c r="BI31" s="26"/>
      <c r="BJ31" s="51">
        <f>IF(ISNUMBER(SEARCH($B$15,BK31)),MAX($BJ$8:BJ30)+1,0)</f>
        <v>23</v>
      </c>
      <c r="BK31" s="50" t="s">
        <v>104</v>
      </c>
      <c r="BL31" s="26"/>
      <c r="BM31" s="26"/>
      <c r="BN31" s="51"/>
      <c r="BO31" s="26"/>
      <c r="BP31" s="26"/>
      <c r="BQ31" s="26"/>
      <c r="BR31" s="51">
        <f>IF(ISNUMBER(SEARCH($B$16,BS31)),MAX($BR$8:BR30)+1,0)</f>
        <v>23</v>
      </c>
      <c r="BS31" s="50" t="s">
        <v>104</v>
      </c>
      <c r="BT31" s="26"/>
      <c r="BU31" s="26"/>
      <c r="BV31" s="51"/>
      <c r="BW31" s="26"/>
      <c r="BX31" s="26"/>
      <c r="BY31" s="26"/>
      <c r="BZ31" s="51">
        <f>IF(ISNUMBER(SEARCH($B$17,CA31)),MAX($BZ$8:BZ30)+1,0)</f>
        <v>23</v>
      </c>
      <c r="CA31" s="50" t="s">
        <v>104</v>
      </c>
      <c r="CB31" s="26"/>
      <c r="CC31" s="26"/>
      <c r="CD31" s="51"/>
      <c r="CE31" s="26"/>
      <c r="CF31" s="26"/>
      <c r="CG31" s="26"/>
      <c r="CH31" s="51">
        <f>IF(ISNUMBER(SEARCH($B$18,CI31)),MAX($CH$8:CH30)+1,0)</f>
        <v>23</v>
      </c>
      <c r="CI31" s="50" t="s">
        <v>104</v>
      </c>
      <c r="CJ31" s="26"/>
      <c r="CK31" s="26"/>
      <c r="CL31" s="51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</row>
    <row r="32" spans="1:110" hidden="1" x14ac:dyDescent="0.25">
      <c r="A32" s="67"/>
      <c r="B32" s="67"/>
      <c r="C32" s="26"/>
      <c r="D32" s="40" t="s">
        <v>27</v>
      </c>
      <c r="E32" s="40"/>
      <c r="F32" s="26">
        <v>1</v>
      </c>
      <c r="G32" s="26">
        <v>2</v>
      </c>
      <c r="H32" s="26">
        <v>3</v>
      </c>
      <c r="I32" s="26">
        <v>4</v>
      </c>
      <c r="J32" s="41" t="s">
        <v>18</v>
      </c>
      <c r="K32" s="41" t="s">
        <v>111</v>
      </c>
      <c r="L32" s="26"/>
      <c r="M32" s="26"/>
      <c r="N32" s="26">
        <f>IF(ISNUMBER(SEARCH($B$9,O32)),MAX($N$8:N31)+1,0)</f>
        <v>24</v>
      </c>
      <c r="O32" s="50" t="s">
        <v>105</v>
      </c>
      <c r="P32" s="26"/>
      <c r="Q32" s="26"/>
      <c r="R32" s="26"/>
      <c r="S32" s="26"/>
      <c r="T32" s="26"/>
      <c r="U32" s="26"/>
      <c r="V32" s="26">
        <f>IF(ISNUMBER(SEARCH($B$10,W32)),MAX($V$8:V31)+1,0)</f>
        <v>24</v>
      </c>
      <c r="W32" s="50" t="s">
        <v>105</v>
      </c>
      <c r="X32" s="26"/>
      <c r="Y32" s="26"/>
      <c r="Z32" s="26"/>
      <c r="AA32" s="26"/>
      <c r="AB32" s="26"/>
      <c r="AC32" s="26"/>
      <c r="AD32" s="26">
        <f>IF(ISNUMBER(SEARCH($B$11,AE32)),MAX($AD$8:AD31)+1,0)</f>
        <v>24</v>
      </c>
      <c r="AE32" s="50" t="s">
        <v>105</v>
      </c>
      <c r="AF32" s="26"/>
      <c r="AG32" s="26"/>
      <c r="AH32" s="26"/>
      <c r="AI32" s="26"/>
      <c r="AJ32" s="26"/>
      <c r="AK32" s="26"/>
      <c r="AL32" s="26">
        <f>IF(ISNUMBER(SEARCH($B$12,AM32)),MAX($AL$8:AL31)+1,0)</f>
        <v>24</v>
      </c>
      <c r="AM32" s="50" t="s">
        <v>105</v>
      </c>
      <c r="AN32" s="26"/>
      <c r="AO32" s="26"/>
      <c r="AP32" s="26"/>
      <c r="AQ32" s="26"/>
      <c r="AR32" s="26"/>
      <c r="AS32" s="26"/>
      <c r="AT32" s="51">
        <f>IF(ISNUMBER(SEARCH($B$13,AU32)),MAX($AT$8:AT31)+1,0)</f>
        <v>24</v>
      </c>
      <c r="AU32" s="50" t="s">
        <v>105</v>
      </c>
      <c r="AV32" s="26"/>
      <c r="AW32" s="26"/>
      <c r="AX32" s="51"/>
      <c r="AY32" s="26"/>
      <c r="AZ32" s="26"/>
      <c r="BA32" s="26"/>
      <c r="BB32" s="51">
        <f>IF(ISNUMBER(SEARCH($B$14,BC32)),MAX($BB$8:BB31)+1,0)</f>
        <v>24</v>
      </c>
      <c r="BC32" s="50" t="s">
        <v>105</v>
      </c>
      <c r="BD32" s="26"/>
      <c r="BE32" s="26"/>
      <c r="BF32" s="51"/>
      <c r="BG32" s="26"/>
      <c r="BH32" s="26"/>
      <c r="BI32" s="26"/>
      <c r="BJ32" s="51">
        <f>IF(ISNUMBER(SEARCH($B$15,BK32)),MAX($BJ$8:BJ31)+1,0)</f>
        <v>24</v>
      </c>
      <c r="BK32" s="50" t="s">
        <v>105</v>
      </c>
      <c r="BL32" s="26"/>
      <c r="BM32" s="26"/>
      <c r="BN32" s="51"/>
      <c r="BO32" s="26"/>
      <c r="BP32" s="26"/>
      <c r="BQ32" s="26"/>
      <c r="BR32" s="51">
        <f>IF(ISNUMBER(SEARCH($B$16,BS32)),MAX($BR$8:BR31)+1,0)</f>
        <v>24</v>
      </c>
      <c r="BS32" s="50" t="s">
        <v>105</v>
      </c>
      <c r="BT32" s="26"/>
      <c r="BU32" s="26"/>
      <c r="BV32" s="51"/>
      <c r="BW32" s="26"/>
      <c r="BX32" s="26"/>
      <c r="BY32" s="26"/>
      <c r="BZ32" s="51">
        <f>IF(ISNUMBER(SEARCH($B$17,CA32)),MAX($BZ$8:BZ31)+1,0)</f>
        <v>24</v>
      </c>
      <c r="CA32" s="50" t="s">
        <v>105</v>
      </c>
      <c r="CB32" s="26"/>
      <c r="CC32" s="26"/>
      <c r="CD32" s="51"/>
      <c r="CE32" s="26"/>
      <c r="CF32" s="26"/>
      <c r="CG32" s="26"/>
      <c r="CH32" s="51">
        <f>IF(ISNUMBER(SEARCH($B$18,CI32)),MAX($CH$8:CH31)+1,0)</f>
        <v>24</v>
      </c>
      <c r="CI32" s="50" t="s">
        <v>105</v>
      </c>
      <c r="CJ32" s="26"/>
      <c r="CK32" s="26"/>
      <c r="CL32" s="51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</row>
    <row r="33" spans="1:110" hidden="1" x14ac:dyDescent="0.25">
      <c r="A33" s="26"/>
      <c r="B33" s="26"/>
      <c r="C33" s="26"/>
      <c r="D33" s="42" t="str">
        <f>IF(COUNTIF(CV9:CV18,"Yes")&gt;=8,"Yes","No")</f>
        <v>No</v>
      </c>
      <c r="E33" s="42"/>
      <c r="F33" s="26" t="str">
        <f>IF(COUNTIF(F9:F18,"X")&gt;=2,IF(COUNTIF(F9:F18,"X")&lt;=4,"Yes","No"),"No")</f>
        <v>No</v>
      </c>
      <c r="G33" s="26" t="str">
        <f>IF(COUNTIF(G9:G18,"X")&gt;=2,IF(COUNTIF(G9:G18,"X")&lt;=4,"Yes","No"),"No")</f>
        <v>No</v>
      </c>
      <c r="H33" s="26" t="str">
        <f>IF(COUNTIF(H9:H18,"X")&gt;=2,IF(COUNTIF(H9:H18,"X")&lt;=4,"Yes","No"),"No")</f>
        <v>No</v>
      </c>
      <c r="I33" s="26" t="str">
        <f>IF(COUNTIF(I9:I18,"X")&gt;=2,IF(COUNTIF(I9:I18,"X")&lt;=4,"Yes","No"),"No")</f>
        <v>No</v>
      </c>
      <c r="J33" s="41" t="s">
        <v>19</v>
      </c>
      <c r="K33" s="66" t="s">
        <v>111</v>
      </c>
      <c r="L33" s="26"/>
      <c r="M33" s="26"/>
      <c r="N33" s="26">
        <f>IF(ISNUMBER(SEARCH($B$9,O33)),MAX($N$8:N32)+1,0)</f>
        <v>25</v>
      </c>
      <c r="O33" s="50" t="s">
        <v>44</v>
      </c>
      <c r="P33" s="26"/>
      <c r="Q33" s="26"/>
      <c r="R33" s="26" t="str">
        <f>IFERROR(VLOOKUP(ROWS($O$9:O33),$N$9:$O$160,2,0),"")</f>
        <v>Handstand return to feet</v>
      </c>
      <c r="S33" s="26"/>
      <c r="T33" s="26"/>
      <c r="U33" s="26"/>
      <c r="V33" s="26">
        <f>IF(ISNUMBER(SEARCH($B$10,W33)),MAX($V$8:V32)+1,0)</f>
        <v>25</v>
      </c>
      <c r="W33" s="50" t="s">
        <v>44</v>
      </c>
      <c r="X33" s="26"/>
      <c r="Y33" s="26"/>
      <c r="Z33" s="26" t="str">
        <f>IFERROR(VLOOKUP(ROWS($W$9:W33),$V$9:$W$160,2,0),"")</f>
        <v>Handstand return to feet</v>
      </c>
      <c r="AA33" s="26"/>
      <c r="AB33" s="26"/>
      <c r="AC33" s="26"/>
      <c r="AD33" s="26">
        <f>IF(ISNUMBER(SEARCH($B$11,AE33)),MAX($AD$8:AD32)+1,0)</f>
        <v>25</v>
      </c>
      <c r="AE33" s="50" t="s">
        <v>44</v>
      </c>
      <c r="AF33" s="26"/>
      <c r="AG33" s="26"/>
      <c r="AH33" s="26" t="str">
        <f>IFERROR(VLOOKUP(ROWS($AE$9:AE33),$AD$9:$AE$160,2,0),"")</f>
        <v>Handstand return to feet</v>
      </c>
      <c r="AI33" s="26"/>
      <c r="AJ33" s="26"/>
      <c r="AK33" s="26"/>
      <c r="AL33" s="26">
        <f>IF(ISNUMBER(SEARCH($B$12,AM33)),MAX($AL$8:AL32)+1,0)</f>
        <v>25</v>
      </c>
      <c r="AM33" s="50" t="s">
        <v>44</v>
      </c>
      <c r="AN33" s="26"/>
      <c r="AO33" s="26"/>
      <c r="AP33" s="26" t="str">
        <f>IFERROR(VLOOKUP(ROWS($AM$9:AM33),$AL$9:$AM$160,2,0),"")</f>
        <v>Handstand return to feet</v>
      </c>
      <c r="AQ33" s="26"/>
      <c r="AR33" s="26"/>
      <c r="AS33" s="26"/>
      <c r="AT33" s="51">
        <f>IF(ISNUMBER(SEARCH($B$13,AU33)),MAX($AT$8:AT32)+1,0)</f>
        <v>25</v>
      </c>
      <c r="AU33" s="50" t="s">
        <v>44</v>
      </c>
      <c r="AV33" s="26"/>
      <c r="AW33" s="26"/>
      <c r="AX33" s="51" t="str">
        <f>IFERROR(VLOOKUP(ROWS($AU$9:AU33),$AT$9:$AU$160,2,0),"")</f>
        <v>Handstand return to feet</v>
      </c>
      <c r="AY33" s="26"/>
      <c r="AZ33" s="26"/>
      <c r="BA33" s="26"/>
      <c r="BB33" s="51">
        <f>IF(ISNUMBER(SEARCH($B$14,BC33)),MAX($BB$8:BB32)+1,0)</f>
        <v>25</v>
      </c>
      <c r="BC33" s="50" t="s">
        <v>44</v>
      </c>
      <c r="BD33" s="26"/>
      <c r="BE33" s="26"/>
      <c r="BF33" s="51" t="str">
        <f>IFERROR(VLOOKUP(ROWS($BC$9:BC33),$BB$9:$BC$160,2,0),"")</f>
        <v>Handstand return to feet</v>
      </c>
      <c r="BG33" s="26"/>
      <c r="BH33" s="26"/>
      <c r="BI33" s="26"/>
      <c r="BJ33" s="51">
        <f>IF(ISNUMBER(SEARCH($B$15,BK33)),MAX($BJ$8:BJ32)+1,0)</f>
        <v>25</v>
      </c>
      <c r="BK33" s="50" t="s">
        <v>44</v>
      </c>
      <c r="BL33" s="26"/>
      <c r="BM33" s="26"/>
      <c r="BN33" s="51" t="str">
        <f>IFERROR(VLOOKUP(ROWS($BK$9:BK33),$BJ$9:$BK$160,2,0),"")</f>
        <v>Handstand return to feet</v>
      </c>
      <c r="BO33" s="26"/>
      <c r="BP33" s="26"/>
      <c r="BQ33" s="26"/>
      <c r="BR33" s="51">
        <f>IF(ISNUMBER(SEARCH($B$16,BS33)),MAX($BR$8:BR32)+1,0)</f>
        <v>25</v>
      </c>
      <c r="BS33" s="50" t="s">
        <v>44</v>
      </c>
      <c r="BT33" s="26"/>
      <c r="BU33" s="26"/>
      <c r="BV33" s="51" t="str">
        <f>IFERROR(VLOOKUP(ROWS($BS$9:BS33),$BR$9:$BS$160,2,0),"")</f>
        <v>Handstand return to feet</v>
      </c>
      <c r="BW33" s="26"/>
      <c r="BX33" s="26"/>
      <c r="BY33" s="26"/>
      <c r="BZ33" s="51">
        <f>IF(ISNUMBER(SEARCH($B$17,CA33)),MAX($BZ$8:BZ32)+1,0)</f>
        <v>25</v>
      </c>
      <c r="CA33" s="50" t="s">
        <v>44</v>
      </c>
      <c r="CB33" s="26"/>
      <c r="CC33" s="26"/>
      <c r="CD33" s="51" t="str">
        <f>IFERROR(VLOOKUP(ROWS($CA$9:CA33),$BZ$9:$CA$160,2,0),"")</f>
        <v>Handstand return to feet</v>
      </c>
      <c r="CE33" s="26"/>
      <c r="CF33" s="26"/>
      <c r="CG33" s="26"/>
      <c r="CH33" s="51">
        <f>IF(ISNUMBER(SEARCH($B$18,CI33)),MAX($CH$8:CH32)+1,0)</f>
        <v>25</v>
      </c>
      <c r="CI33" s="50" t="s">
        <v>44</v>
      </c>
      <c r="CJ33" s="26"/>
      <c r="CK33" s="26"/>
      <c r="CL33" s="51" t="str">
        <f>IFERROR(VLOOKUP(ROWS($CI$9:CI33),$CH$9:$CI$160,2,0),"")</f>
        <v>Handstand return to feet</v>
      </c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</row>
    <row r="34" spans="1:110" hidden="1" x14ac:dyDescent="0.25">
      <c r="A34" s="26"/>
      <c r="B34" s="26"/>
      <c r="C34" s="26"/>
      <c r="D34" s="26"/>
      <c r="E34" s="42"/>
      <c r="F34" s="26"/>
      <c r="G34" s="26"/>
      <c r="H34" s="26"/>
      <c r="I34" s="26"/>
      <c r="J34" s="41" t="s">
        <v>20</v>
      </c>
      <c r="K34" s="43" t="s">
        <v>112</v>
      </c>
      <c r="L34" s="26"/>
      <c r="M34" s="26"/>
      <c r="N34" s="26">
        <f>IF(ISNUMBER(SEARCH($B$9,O34)),MAX($N$8:N33)+1,0)</f>
        <v>26</v>
      </c>
      <c r="O34" s="55" t="s">
        <v>45</v>
      </c>
      <c r="P34" s="26"/>
      <c r="Q34" s="26"/>
      <c r="R34" s="26" t="str">
        <f>IFERROR(VLOOKUP(ROWS($O$9:O34),$N$9:$O$160,2,0),"")</f>
        <v>Headstand  (leg optional)</v>
      </c>
      <c r="S34" s="26"/>
      <c r="T34" s="26"/>
      <c r="U34" s="26"/>
      <c r="V34" s="26">
        <f>IF(ISNUMBER(SEARCH($B$10,W34)),MAX($V$8:V33)+1,0)</f>
        <v>26</v>
      </c>
      <c r="W34" s="55" t="s">
        <v>45</v>
      </c>
      <c r="X34" s="26"/>
      <c r="Y34" s="26"/>
      <c r="Z34" s="26" t="str">
        <f>IFERROR(VLOOKUP(ROWS($W$9:W34),$V$9:$W$160,2,0),"")</f>
        <v>Headstand  (leg optional)</v>
      </c>
      <c r="AA34" s="26"/>
      <c r="AB34" s="26"/>
      <c r="AC34" s="26"/>
      <c r="AD34" s="26">
        <f>IF(ISNUMBER(SEARCH($B$11,AE34)),MAX($AD$8:AD33)+1,0)</f>
        <v>26</v>
      </c>
      <c r="AE34" s="55" t="s">
        <v>45</v>
      </c>
      <c r="AF34" s="26"/>
      <c r="AG34" s="26"/>
      <c r="AH34" s="26" t="str">
        <f>IFERROR(VLOOKUP(ROWS($AE$9:AE34),$AD$9:$AE$160,2,0),"")</f>
        <v>Headstand  (leg optional)</v>
      </c>
      <c r="AI34" s="26"/>
      <c r="AJ34" s="26"/>
      <c r="AK34" s="26"/>
      <c r="AL34" s="26">
        <f>IF(ISNUMBER(SEARCH($B$12,AM34)),MAX($AL$8:AL33)+1,0)</f>
        <v>26</v>
      </c>
      <c r="AM34" s="55" t="s">
        <v>45</v>
      </c>
      <c r="AN34" s="26"/>
      <c r="AO34" s="26"/>
      <c r="AP34" s="26" t="str">
        <f>IFERROR(VLOOKUP(ROWS($AM$9:AM34),$AL$9:$AM$160,2,0),"")</f>
        <v>Headstand  (leg optional)</v>
      </c>
      <c r="AQ34" s="26"/>
      <c r="AR34" s="26"/>
      <c r="AS34" s="26"/>
      <c r="AT34" s="51">
        <f>IF(ISNUMBER(SEARCH($B$13,AU34)),MAX($AT$8:AT33)+1,0)</f>
        <v>26</v>
      </c>
      <c r="AU34" s="55" t="s">
        <v>45</v>
      </c>
      <c r="AV34" s="26"/>
      <c r="AW34" s="26"/>
      <c r="AX34" s="51" t="str">
        <f>IFERROR(VLOOKUP(ROWS($AU$9:AU34),$AT$9:$AU$160,2,0),"")</f>
        <v>Headstand  (leg optional)</v>
      </c>
      <c r="AY34" s="26"/>
      <c r="AZ34" s="26"/>
      <c r="BA34" s="26"/>
      <c r="BB34" s="51">
        <f>IF(ISNUMBER(SEARCH($B$14,BC34)),MAX($BB$8:BB33)+1,0)</f>
        <v>26</v>
      </c>
      <c r="BC34" s="55" t="s">
        <v>45</v>
      </c>
      <c r="BD34" s="26"/>
      <c r="BE34" s="26"/>
      <c r="BF34" s="51" t="str">
        <f>IFERROR(VLOOKUP(ROWS($BC$9:BC34),$BB$9:$BC$160,2,0),"")</f>
        <v>Headstand  (leg optional)</v>
      </c>
      <c r="BG34" s="26"/>
      <c r="BH34" s="26"/>
      <c r="BI34" s="26"/>
      <c r="BJ34" s="51">
        <f>IF(ISNUMBER(SEARCH($B$15,BK34)),MAX($BJ$8:BJ33)+1,0)</f>
        <v>26</v>
      </c>
      <c r="BK34" s="55" t="s">
        <v>45</v>
      </c>
      <c r="BL34" s="26"/>
      <c r="BM34" s="26"/>
      <c r="BN34" s="51" t="str">
        <f>IFERROR(VLOOKUP(ROWS($BK$9:BK34),$BJ$9:$BK$160,2,0),"")</f>
        <v>Headstand  (leg optional)</v>
      </c>
      <c r="BO34" s="26"/>
      <c r="BP34" s="26"/>
      <c r="BQ34" s="26"/>
      <c r="BR34" s="51">
        <f>IF(ISNUMBER(SEARCH($B$16,BS34)),MAX($BR$8:BR33)+1,0)</f>
        <v>26</v>
      </c>
      <c r="BS34" s="55" t="s">
        <v>45</v>
      </c>
      <c r="BT34" s="26"/>
      <c r="BU34" s="26"/>
      <c r="BV34" s="51" t="str">
        <f>IFERROR(VLOOKUP(ROWS($BS$9:BS34),$BR$9:$BS$160,2,0),"")</f>
        <v>Headstand  (leg optional)</v>
      </c>
      <c r="BW34" s="26"/>
      <c r="BX34" s="26"/>
      <c r="BY34" s="26"/>
      <c r="BZ34" s="51">
        <f>IF(ISNUMBER(SEARCH($B$17,CA34)),MAX($BZ$8:BZ33)+1,0)</f>
        <v>26</v>
      </c>
      <c r="CA34" s="55" t="s">
        <v>45</v>
      </c>
      <c r="CB34" s="26"/>
      <c r="CC34" s="26"/>
      <c r="CD34" s="51" t="str">
        <f>IFERROR(VLOOKUP(ROWS($CA$9:CA34),$BZ$9:$CA$160,2,0),"")</f>
        <v>Headstand  (leg optional)</v>
      </c>
      <c r="CE34" s="26"/>
      <c r="CF34" s="26"/>
      <c r="CG34" s="26"/>
      <c r="CH34" s="51">
        <f>IF(ISNUMBER(SEARCH($B$18,CI34)),MAX($CH$8:CH33)+1,0)</f>
        <v>26</v>
      </c>
      <c r="CI34" s="55" t="s">
        <v>45</v>
      </c>
      <c r="CJ34" s="26"/>
      <c r="CK34" s="26"/>
      <c r="CL34" s="51" t="str">
        <f>IFERROR(VLOOKUP(ROWS($CI$9:CI33),$CH$9:$CI$160,2,0),"")</f>
        <v>Handstand return to feet</v>
      </c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</row>
    <row r="35" spans="1:110" hidden="1" x14ac:dyDescent="0.25">
      <c r="A35" s="26"/>
      <c r="B35" s="26"/>
      <c r="C35" s="26"/>
      <c r="D35" s="42" t="s">
        <v>90</v>
      </c>
      <c r="E35" s="42"/>
      <c r="F35" s="42" t="s">
        <v>90</v>
      </c>
      <c r="G35" s="42"/>
      <c r="H35" s="42"/>
      <c r="I35" s="42"/>
      <c r="J35" s="44"/>
      <c r="K35" s="72" t="str">
        <f ca="1">IF(COUNTIF(CU9:CU18,"Yes")=10,IF(COUNTIF(CS9:CS18,"Yes")&gt;=1,"Yes","No"),"No")</f>
        <v>No</v>
      </c>
      <c r="L35" s="26"/>
      <c r="M35" s="26"/>
      <c r="N35" s="26">
        <f>IF(ISNUMBER(SEARCH($B$9,O35)),MAX($N$8:N34)+1,0)</f>
        <v>27</v>
      </c>
      <c r="O35" s="58" t="s">
        <v>46</v>
      </c>
      <c r="P35" s="26"/>
      <c r="Q35" s="26"/>
      <c r="R35" s="26" t="str">
        <f>IFERROR(VLOOKUP(ROWS($O$9:O35),$N$9:$O$160,2,0),"")</f>
        <v>Split leap / jump (120° )</v>
      </c>
      <c r="S35" s="26"/>
      <c r="T35" s="26"/>
      <c r="U35" s="26"/>
      <c r="V35" s="26">
        <f>IF(ISNUMBER(SEARCH($B$10,W35)),MAX($V$8:V34)+1,0)</f>
        <v>27</v>
      </c>
      <c r="W35" s="58" t="s">
        <v>46</v>
      </c>
      <c r="X35" s="26"/>
      <c r="Y35" s="26"/>
      <c r="Z35" s="26" t="str">
        <f>IFERROR(VLOOKUP(ROWS($W$9:W35),$V$9:$W$160,2,0),"")</f>
        <v>Split leap / jump (120° )</v>
      </c>
      <c r="AA35" s="26"/>
      <c r="AB35" s="26"/>
      <c r="AC35" s="26"/>
      <c r="AD35" s="26">
        <f>IF(ISNUMBER(SEARCH($B$11,AE35)),MAX($AD$8:AD34)+1,0)</f>
        <v>27</v>
      </c>
      <c r="AE35" s="58" t="s">
        <v>46</v>
      </c>
      <c r="AF35" s="26"/>
      <c r="AG35" s="26"/>
      <c r="AH35" s="26" t="str">
        <f>IFERROR(VLOOKUP(ROWS($AE$9:AE35),$AD$9:$AE$160,2,0),"")</f>
        <v>Split leap / jump (120° )</v>
      </c>
      <c r="AI35" s="26"/>
      <c r="AJ35" s="26"/>
      <c r="AK35" s="26"/>
      <c r="AL35" s="26">
        <f>IF(ISNUMBER(SEARCH($B$12,AM35)),MAX($AL$8:AL34)+1,0)</f>
        <v>27</v>
      </c>
      <c r="AM35" s="58" t="s">
        <v>46</v>
      </c>
      <c r="AN35" s="26"/>
      <c r="AO35" s="26"/>
      <c r="AP35" s="26" t="str">
        <f>IFERROR(VLOOKUP(ROWS($AM$9:AM35),$AL$9:$AM$160,2,0),"")</f>
        <v>Split leap / jump (120° )</v>
      </c>
      <c r="AQ35" s="26"/>
      <c r="AR35" s="26"/>
      <c r="AS35" s="26"/>
      <c r="AT35" s="51">
        <f>IF(ISNUMBER(SEARCH($B$13,AU35)),MAX($AT$8:AT34)+1,0)</f>
        <v>27</v>
      </c>
      <c r="AU35" s="58" t="s">
        <v>46</v>
      </c>
      <c r="AV35" s="26"/>
      <c r="AW35" s="26"/>
      <c r="AX35" s="51" t="str">
        <f>IFERROR(VLOOKUP(ROWS($AU$9:AU35),$AT$9:$AU$160,2,0),"")</f>
        <v>Split leap / jump (120° )</v>
      </c>
      <c r="AY35" s="26"/>
      <c r="AZ35" s="26"/>
      <c r="BA35" s="26"/>
      <c r="BB35" s="51">
        <f>IF(ISNUMBER(SEARCH($B$14,BC35)),MAX($BB$8:BB34)+1,0)</f>
        <v>27</v>
      </c>
      <c r="BC35" s="58" t="s">
        <v>46</v>
      </c>
      <c r="BD35" s="26"/>
      <c r="BE35" s="26"/>
      <c r="BF35" s="51" t="str">
        <f>IFERROR(VLOOKUP(ROWS($BC$9:BC35),$BB$9:$BC$160,2,0),"")</f>
        <v>Split leap / jump (120° )</v>
      </c>
      <c r="BG35" s="26"/>
      <c r="BH35" s="26"/>
      <c r="BI35" s="26"/>
      <c r="BJ35" s="51">
        <f>IF(ISNUMBER(SEARCH($B$15,BK35)),MAX($BJ$8:BJ34)+1,0)</f>
        <v>27</v>
      </c>
      <c r="BK35" s="58" t="s">
        <v>46</v>
      </c>
      <c r="BL35" s="26"/>
      <c r="BM35" s="26"/>
      <c r="BN35" s="51" t="str">
        <f>IFERROR(VLOOKUP(ROWS($BK$9:BK35),$BJ$9:$BK$160,2,0),"")</f>
        <v>Split leap / jump (120° )</v>
      </c>
      <c r="BO35" s="26"/>
      <c r="BP35" s="26"/>
      <c r="BQ35" s="26"/>
      <c r="BR35" s="51">
        <f>IF(ISNUMBER(SEARCH($B$16,BS35)),MAX($BR$8:BR34)+1,0)</f>
        <v>27</v>
      </c>
      <c r="BS35" s="58" t="s">
        <v>46</v>
      </c>
      <c r="BT35" s="26"/>
      <c r="BU35" s="26"/>
      <c r="BV35" s="51" t="str">
        <f>IFERROR(VLOOKUP(ROWS($BS$9:BS35),$BR$9:$BS$160,2,0),"")</f>
        <v>Split leap / jump (120° )</v>
      </c>
      <c r="BW35" s="26"/>
      <c r="BX35" s="26"/>
      <c r="BY35" s="26"/>
      <c r="BZ35" s="51">
        <f>IF(ISNUMBER(SEARCH($B$17,CA35)),MAX($BZ$8:BZ34)+1,0)</f>
        <v>27</v>
      </c>
      <c r="CA35" s="58" t="s">
        <v>46</v>
      </c>
      <c r="CB35" s="26"/>
      <c r="CC35" s="26"/>
      <c r="CD35" s="51" t="str">
        <f>IFERROR(VLOOKUP(ROWS($CA$9:CA35),$BZ$9:$CA$160,2,0),"")</f>
        <v>Split leap / jump (120° )</v>
      </c>
      <c r="CE35" s="26"/>
      <c r="CF35" s="26"/>
      <c r="CG35" s="26"/>
      <c r="CH35" s="51">
        <f>IF(ISNUMBER(SEARCH($B$18,CI35)),MAX($CH$8:CH34)+1,0)</f>
        <v>27</v>
      </c>
      <c r="CI35" s="58" t="s">
        <v>46</v>
      </c>
      <c r="CJ35" s="26"/>
      <c r="CK35" s="26"/>
      <c r="CL35" s="51" t="str">
        <f>IFERROR(VLOOKUP(ROWS($CI$9:CI34),$CH$9:$CI$160,2,0),"")</f>
        <v>Headstand  (leg optional)</v>
      </c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</row>
    <row r="36" spans="1:110" hidden="1" x14ac:dyDescent="0.25">
      <c r="A36" s="26"/>
      <c r="B36" s="26"/>
      <c r="C36" s="26"/>
      <c r="D36" s="42" t="str">
        <f>IF(D33="Yes","Yes","No")</f>
        <v>No</v>
      </c>
      <c r="E36" s="42"/>
      <c r="F36" s="42" t="str">
        <f>IF(COUNTIF(F33:I33,"Yes")=4,"Yes","No")</f>
        <v>No</v>
      </c>
      <c r="G36" s="42"/>
      <c r="H36" s="42"/>
      <c r="I36" s="42"/>
      <c r="J36" s="45" t="s">
        <v>91</v>
      </c>
      <c r="K36" s="72"/>
      <c r="L36" s="26"/>
      <c r="M36" s="26"/>
      <c r="N36" s="26">
        <f>IF(ISNUMBER(SEARCH($B$9,O36)),MAX($N$8:N35)+1,0)</f>
        <v>28</v>
      </c>
      <c r="O36" s="58" t="s">
        <v>47</v>
      </c>
      <c r="P36" s="26"/>
      <c r="Q36" s="26"/>
      <c r="R36" s="26" t="str">
        <f>IFERROR(VLOOKUP(ROWS($O$9:O36),$N$9:$O$160,2,0),"")</f>
        <v xml:space="preserve">Stag leap or jump </v>
      </c>
      <c r="S36" s="26"/>
      <c r="T36" s="26"/>
      <c r="U36" s="26"/>
      <c r="V36" s="26">
        <f>IF(ISNUMBER(SEARCH($B$10,W36)),MAX($V$8:V35)+1,0)</f>
        <v>28</v>
      </c>
      <c r="W36" s="58" t="s">
        <v>47</v>
      </c>
      <c r="X36" s="26"/>
      <c r="Y36" s="26"/>
      <c r="Z36" s="26" t="str">
        <f>IFERROR(VLOOKUP(ROWS($W$9:W36),$V$9:$W$160,2,0),"")</f>
        <v xml:space="preserve">Stag leap or jump </v>
      </c>
      <c r="AA36" s="26"/>
      <c r="AB36" s="26"/>
      <c r="AC36" s="26"/>
      <c r="AD36" s="26">
        <f>IF(ISNUMBER(SEARCH($B$11,AE36)),MAX($AD$8:AD35)+1,0)</f>
        <v>28</v>
      </c>
      <c r="AE36" s="58" t="s">
        <v>47</v>
      </c>
      <c r="AF36" s="26"/>
      <c r="AG36" s="26"/>
      <c r="AH36" s="26" t="str">
        <f>IFERROR(VLOOKUP(ROWS($AE$9:AE36),$AD$9:$AE$160,2,0),"")</f>
        <v xml:space="preserve">Stag leap or jump </v>
      </c>
      <c r="AI36" s="26"/>
      <c r="AJ36" s="26"/>
      <c r="AK36" s="26"/>
      <c r="AL36" s="26">
        <f>IF(ISNUMBER(SEARCH($B$12,AM36)),MAX($AL$8:AL35)+1,0)</f>
        <v>28</v>
      </c>
      <c r="AM36" s="58" t="s">
        <v>47</v>
      </c>
      <c r="AN36" s="26"/>
      <c r="AO36" s="26"/>
      <c r="AP36" s="26" t="str">
        <f>IFERROR(VLOOKUP(ROWS($AM$9:AM36),$AL$9:$AM$160,2,0),"")</f>
        <v xml:space="preserve">Stag leap or jump </v>
      </c>
      <c r="AQ36" s="26"/>
      <c r="AR36" s="26"/>
      <c r="AS36" s="26"/>
      <c r="AT36" s="51">
        <f>IF(ISNUMBER(SEARCH($B$13,AU36)),MAX($AT$8:AT35)+1,0)</f>
        <v>28</v>
      </c>
      <c r="AU36" s="58" t="s">
        <v>47</v>
      </c>
      <c r="AV36" s="26"/>
      <c r="AW36" s="26"/>
      <c r="AX36" s="51" t="str">
        <f>IFERROR(VLOOKUP(ROWS($AU$9:AU36),$AT$9:$AU$160,2,0),"")</f>
        <v xml:space="preserve">Stag leap or jump </v>
      </c>
      <c r="AY36" s="26"/>
      <c r="AZ36" s="26"/>
      <c r="BA36" s="26"/>
      <c r="BB36" s="51">
        <f>IF(ISNUMBER(SEARCH($B$14,BC36)),MAX($BB$8:BB35)+1,0)</f>
        <v>28</v>
      </c>
      <c r="BC36" s="58" t="s">
        <v>47</v>
      </c>
      <c r="BD36" s="26"/>
      <c r="BE36" s="26"/>
      <c r="BF36" s="51" t="str">
        <f>IFERROR(VLOOKUP(ROWS($BC$9:BC36),$BB$9:$BC$160,2,0),"")</f>
        <v xml:space="preserve">Stag leap or jump </v>
      </c>
      <c r="BG36" s="26"/>
      <c r="BH36" s="26"/>
      <c r="BI36" s="26"/>
      <c r="BJ36" s="51">
        <f>IF(ISNUMBER(SEARCH($B$15,BK36)),MAX($BJ$8:BJ35)+1,0)</f>
        <v>28</v>
      </c>
      <c r="BK36" s="58" t="s">
        <v>47</v>
      </c>
      <c r="BL36" s="26"/>
      <c r="BM36" s="26"/>
      <c r="BN36" s="51" t="str">
        <f>IFERROR(VLOOKUP(ROWS($BK$9:BK36),$BJ$9:$BK$160,2,0),"")</f>
        <v xml:space="preserve">Stag leap or jump </v>
      </c>
      <c r="BO36" s="26"/>
      <c r="BP36" s="26"/>
      <c r="BQ36" s="26"/>
      <c r="BR36" s="51">
        <f>IF(ISNUMBER(SEARCH($B$16,BS36)),MAX($BR$8:BR35)+1,0)</f>
        <v>28</v>
      </c>
      <c r="BS36" s="58" t="s">
        <v>47</v>
      </c>
      <c r="BT36" s="26"/>
      <c r="BU36" s="26"/>
      <c r="BV36" s="51" t="str">
        <f>IFERROR(VLOOKUP(ROWS($BS$9:BS36),$BR$9:$BS$160,2,0),"")</f>
        <v xml:space="preserve">Stag leap or jump </v>
      </c>
      <c r="BW36" s="26"/>
      <c r="BX36" s="26"/>
      <c r="BY36" s="26"/>
      <c r="BZ36" s="51">
        <f>IF(ISNUMBER(SEARCH($B$17,CA36)),MAX($BZ$8:BZ35)+1,0)</f>
        <v>28</v>
      </c>
      <c r="CA36" s="58" t="s">
        <v>47</v>
      </c>
      <c r="CB36" s="26"/>
      <c r="CC36" s="26"/>
      <c r="CD36" s="51" t="str">
        <f>IFERROR(VLOOKUP(ROWS($CA$9:CA36),$BZ$9:$CA$160,2,0),"")</f>
        <v xml:space="preserve">Stag leap or jump </v>
      </c>
      <c r="CE36" s="26"/>
      <c r="CF36" s="26"/>
      <c r="CG36" s="26"/>
      <c r="CH36" s="51">
        <f>IF(ISNUMBER(SEARCH($B$18,CI36)),MAX($CH$8:CH35)+1,0)</f>
        <v>28</v>
      </c>
      <c r="CI36" s="58" t="s">
        <v>47</v>
      </c>
      <c r="CJ36" s="26"/>
      <c r="CK36" s="26"/>
      <c r="CL36" s="51" t="str">
        <f>IFERROR(VLOOKUP(ROWS($CI$9:CI35),$CH$9:$CI$160,2,0),"")</f>
        <v>Split leap / jump (120° )</v>
      </c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</row>
    <row r="37" spans="1:110" hidden="1" x14ac:dyDescent="0.25">
      <c r="A37" s="26"/>
      <c r="B37" s="26"/>
      <c r="C37" s="26"/>
      <c r="D37" s="26"/>
      <c r="E37" s="42"/>
      <c r="F37" s="26"/>
      <c r="G37" s="26"/>
      <c r="H37" s="26"/>
      <c r="I37" s="26"/>
      <c r="J37" s="46" t="s">
        <v>93</v>
      </c>
      <c r="K37" s="47" t="s">
        <v>113</v>
      </c>
      <c r="L37" s="26"/>
      <c r="M37" s="26"/>
      <c r="N37" s="26">
        <f>IF(ISNUMBER(SEARCH($B$9,O37)),MAX($N$8:N36)+1,0)</f>
        <v>29</v>
      </c>
      <c r="O37" s="58" t="s">
        <v>48</v>
      </c>
      <c r="P37" s="26"/>
      <c r="Q37" s="26"/>
      <c r="R37" s="26" t="str">
        <f>IFERROR(VLOOKUP(ROWS($O$9:O37),$N$9:$O$160,2,0),"")</f>
        <v>Cat leap</v>
      </c>
      <c r="S37" s="26"/>
      <c r="T37" s="26"/>
      <c r="U37" s="26"/>
      <c r="V37" s="26">
        <f>IF(ISNUMBER(SEARCH($B$10,W37)),MAX($V$8:V36)+1,0)</f>
        <v>29</v>
      </c>
      <c r="W37" s="58" t="s">
        <v>48</v>
      </c>
      <c r="X37" s="26"/>
      <c r="Y37" s="26"/>
      <c r="Z37" s="26" t="str">
        <f>IFERROR(VLOOKUP(ROWS($W$9:W37),$V$9:$W$160,2,0),"")</f>
        <v>Cat leap</v>
      </c>
      <c r="AA37" s="26"/>
      <c r="AB37" s="26"/>
      <c r="AC37" s="26"/>
      <c r="AD37" s="26">
        <f>IF(ISNUMBER(SEARCH($B$11,AE37)),MAX($AD$8:AD36)+1,0)</f>
        <v>29</v>
      </c>
      <c r="AE37" s="58" t="s">
        <v>48</v>
      </c>
      <c r="AF37" s="26"/>
      <c r="AG37" s="26"/>
      <c r="AH37" s="26" t="str">
        <f>IFERROR(VLOOKUP(ROWS($AE$9:AE37),$AD$9:$AE$160,2,0),"")</f>
        <v>Cat leap</v>
      </c>
      <c r="AI37" s="26"/>
      <c r="AJ37" s="26"/>
      <c r="AK37" s="26"/>
      <c r="AL37" s="26">
        <f>IF(ISNUMBER(SEARCH($B$12,AM37)),MAX($AL$8:AL36)+1,0)</f>
        <v>29</v>
      </c>
      <c r="AM37" s="58" t="s">
        <v>48</v>
      </c>
      <c r="AN37" s="26"/>
      <c r="AO37" s="26"/>
      <c r="AP37" s="26" t="str">
        <f>IFERROR(VLOOKUP(ROWS($AM$9:AM37),$AL$9:$AM$160,2,0),"")</f>
        <v>Cat leap</v>
      </c>
      <c r="AQ37" s="26"/>
      <c r="AR37" s="26"/>
      <c r="AS37" s="26"/>
      <c r="AT37" s="51">
        <f>IF(ISNUMBER(SEARCH($B$13,AU37)),MAX($AT$8:AT36)+1,0)</f>
        <v>29</v>
      </c>
      <c r="AU37" s="58" t="s">
        <v>48</v>
      </c>
      <c r="AV37" s="26"/>
      <c r="AW37" s="26"/>
      <c r="AX37" s="51" t="str">
        <f>IFERROR(VLOOKUP(ROWS($AU$9:AU37),$AT$9:$AU$160,2,0),"")</f>
        <v>Cat leap</v>
      </c>
      <c r="AY37" s="26"/>
      <c r="AZ37" s="26"/>
      <c r="BA37" s="26"/>
      <c r="BB37" s="51">
        <f>IF(ISNUMBER(SEARCH($B$14,BC37)),MAX($BB$8:BB36)+1,0)</f>
        <v>29</v>
      </c>
      <c r="BC37" s="58" t="s">
        <v>48</v>
      </c>
      <c r="BD37" s="26"/>
      <c r="BE37" s="26"/>
      <c r="BF37" s="51" t="str">
        <f>IFERROR(VLOOKUP(ROWS($BC$9:BC37),$BB$9:$BC$160,2,0),"")</f>
        <v>Cat leap</v>
      </c>
      <c r="BG37" s="26"/>
      <c r="BH37" s="26"/>
      <c r="BI37" s="26"/>
      <c r="BJ37" s="51">
        <f>IF(ISNUMBER(SEARCH($B$15,BK37)),MAX($BJ$8:BJ36)+1,0)</f>
        <v>29</v>
      </c>
      <c r="BK37" s="58" t="s">
        <v>48</v>
      </c>
      <c r="BL37" s="26"/>
      <c r="BM37" s="26"/>
      <c r="BN37" s="51" t="str">
        <f>IFERROR(VLOOKUP(ROWS($BK$9:BK37),$BJ$9:$BK$160,2,0),"")</f>
        <v>Cat leap</v>
      </c>
      <c r="BO37" s="26"/>
      <c r="BP37" s="26"/>
      <c r="BQ37" s="26"/>
      <c r="BR37" s="51">
        <f>IF(ISNUMBER(SEARCH($B$16,BS37)),MAX($BR$8:BR36)+1,0)</f>
        <v>29</v>
      </c>
      <c r="BS37" s="58" t="s">
        <v>48</v>
      </c>
      <c r="BT37" s="26"/>
      <c r="BU37" s="26"/>
      <c r="BV37" s="51" t="str">
        <f>IFERROR(VLOOKUP(ROWS($BS$9:BS37),$BR$9:$BS$160,2,0),"")</f>
        <v>Cat leap</v>
      </c>
      <c r="BW37" s="26"/>
      <c r="BX37" s="26"/>
      <c r="BY37" s="26"/>
      <c r="BZ37" s="51">
        <f>IF(ISNUMBER(SEARCH($B$17,CA37)),MAX($BZ$8:BZ36)+1,0)</f>
        <v>29</v>
      </c>
      <c r="CA37" s="58" t="s">
        <v>48</v>
      </c>
      <c r="CB37" s="26"/>
      <c r="CC37" s="26"/>
      <c r="CD37" s="51" t="str">
        <f>IFERROR(VLOOKUP(ROWS($CA$9:CA37),$BZ$9:$CA$160,2,0),"")</f>
        <v>Cat leap</v>
      </c>
      <c r="CE37" s="26"/>
      <c r="CF37" s="26"/>
      <c r="CG37" s="26"/>
      <c r="CH37" s="51">
        <f>IF(ISNUMBER(SEARCH($B$18,CI37)),MAX($CH$8:CH36)+1,0)</f>
        <v>29</v>
      </c>
      <c r="CI37" s="58" t="s">
        <v>48</v>
      </c>
      <c r="CJ37" s="26"/>
      <c r="CK37" s="26"/>
      <c r="CL37" s="51" t="str">
        <f>IFERROR(VLOOKUP(ROWS($CI$9:CI36),$CH$9:$CI$160,2,0),"")</f>
        <v xml:space="preserve">Stag leap or jump </v>
      </c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</row>
    <row r="38" spans="1:110" hidden="1" x14ac:dyDescent="0.25">
      <c r="A38" s="26"/>
      <c r="B38" s="26"/>
      <c r="C38" s="26"/>
      <c r="D38" s="26"/>
      <c r="E38" s="42"/>
      <c r="F38" s="26"/>
      <c r="G38" s="26"/>
      <c r="H38" s="26"/>
      <c r="I38" s="26"/>
      <c r="J38" s="46" t="s">
        <v>115</v>
      </c>
      <c r="K38" s="72" t="str">
        <f ca="1">IF(COUNTIF(CU9:CU18,"Yes")=10,IF(COUNTIF(CS9:CS18,"Yes")=2,IF(CT19="Yes","Yes","No"),"No"),"No")</f>
        <v>No</v>
      </c>
      <c r="L38" s="26"/>
      <c r="M38" s="26"/>
      <c r="N38" s="26">
        <f>IF(ISNUMBER(SEARCH($B$9,O38)),MAX($N$8:N37)+1,0)</f>
        <v>30</v>
      </c>
      <c r="O38" s="58" t="s">
        <v>49</v>
      </c>
      <c r="P38" s="26"/>
      <c r="Q38" s="26"/>
      <c r="R38" s="26" t="str">
        <f>IFERROR(VLOOKUP(ROWS($O$9:O38),$N$9:$O$160,2,0),"")</f>
        <v xml:space="preserve">Jump full turn </v>
      </c>
      <c r="S38" s="26"/>
      <c r="T38" s="26"/>
      <c r="U38" s="26"/>
      <c r="V38" s="26">
        <f>IF(ISNUMBER(SEARCH($B$10,W38)),MAX($V$8:V37)+1,0)</f>
        <v>30</v>
      </c>
      <c r="W38" s="58" t="s">
        <v>49</v>
      </c>
      <c r="X38" s="26"/>
      <c r="Y38" s="26"/>
      <c r="Z38" s="26" t="str">
        <f>IFERROR(VLOOKUP(ROWS($W$9:W38),$V$9:$W$160,2,0),"")</f>
        <v xml:space="preserve">Jump full turn </v>
      </c>
      <c r="AA38" s="26"/>
      <c r="AB38" s="26"/>
      <c r="AC38" s="26"/>
      <c r="AD38" s="26">
        <f>IF(ISNUMBER(SEARCH($B$11,AE38)),MAX($AD$8:AD37)+1,0)</f>
        <v>30</v>
      </c>
      <c r="AE38" s="58" t="s">
        <v>49</v>
      </c>
      <c r="AF38" s="26"/>
      <c r="AG38" s="26"/>
      <c r="AH38" s="26" t="str">
        <f>IFERROR(VLOOKUP(ROWS($AE$9:AE38),$AD$9:$AE$160,2,0),"")</f>
        <v xml:space="preserve">Jump full turn </v>
      </c>
      <c r="AI38" s="26"/>
      <c r="AJ38" s="26"/>
      <c r="AK38" s="26"/>
      <c r="AL38" s="26">
        <f>IF(ISNUMBER(SEARCH($B$12,AM38)),MAX($AL$8:AL37)+1,0)</f>
        <v>30</v>
      </c>
      <c r="AM38" s="58" t="s">
        <v>49</v>
      </c>
      <c r="AN38" s="26"/>
      <c r="AO38" s="26"/>
      <c r="AP38" s="26" t="str">
        <f>IFERROR(VLOOKUP(ROWS($AM$9:AM38),$AL$9:$AM$160,2,0),"")</f>
        <v xml:space="preserve">Jump full turn </v>
      </c>
      <c r="AQ38" s="26"/>
      <c r="AR38" s="26"/>
      <c r="AS38" s="26"/>
      <c r="AT38" s="51">
        <f>IF(ISNUMBER(SEARCH($B$13,AU38)),MAX($AT$8:AT37)+1,0)</f>
        <v>30</v>
      </c>
      <c r="AU38" s="58" t="s">
        <v>49</v>
      </c>
      <c r="AV38" s="26"/>
      <c r="AW38" s="26"/>
      <c r="AX38" s="51" t="str">
        <f>IFERROR(VLOOKUP(ROWS($AU$9:AU38),$AT$9:$AU$160,2,0),"")</f>
        <v xml:space="preserve">Jump full turn </v>
      </c>
      <c r="AY38" s="26"/>
      <c r="AZ38" s="26"/>
      <c r="BA38" s="26"/>
      <c r="BB38" s="51">
        <f>IF(ISNUMBER(SEARCH($B$14,BC38)),MAX($BB$8:BB37)+1,0)</f>
        <v>30</v>
      </c>
      <c r="BC38" s="58" t="s">
        <v>49</v>
      </c>
      <c r="BD38" s="26"/>
      <c r="BE38" s="26"/>
      <c r="BF38" s="51" t="str">
        <f>IFERROR(VLOOKUP(ROWS($BC$9:BC38),$BB$9:$BC$160,2,0),"")</f>
        <v xml:space="preserve">Jump full turn </v>
      </c>
      <c r="BG38" s="26"/>
      <c r="BH38" s="26"/>
      <c r="BI38" s="26"/>
      <c r="BJ38" s="51">
        <f>IF(ISNUMBER(SEARCH($B$15,BK38)),MAX($BJ$8:BJ37)+1,0)</f>
        <v>30</v>
      </c>
      <c r="BK38" s="58" t="s">
        <v>49</v>
      </c>
      <c r="BL38" s="26"/>
      <c r="BM38" s="26"/>
      <c r="BN38" s="51" t="str">
        <f>IFERROR(VLOOKUP(ROWS($BK$9:BK38),$BJ$9:$BK$160,2,0),"")</f>
        <v xml:space="preserve">Jump full turn </v>
      </c>
      <c r="BO38" s="26"/>
      <c r="BP38" s="26"/>
      <c r="BQ38" s="26"/>
      <c r="BR38" s="51">
        <f>IF(ISNUMBER(SEARCH($B$16,BS38)),MAX($BR$8:BR37)+1,0)</f>
        <v>30</v>
      </c>
      <c r="BS38" s="58" t="s">
        <v>49</v>
      </c>
      <c r="BT38" s="26"/>
      <c r="BU38" s="26"/>
      <c r="BV38" s="51" t="str">
        <f>IFERROR(VLOOKUP(ROWS($BS$9:BS38),$BR$9:$BS$160,2,0),"")</f>
        <v xml:space="preserve">Jump full turn </v>
      </c>
      <c r="BW38" s="26"/>
      <c r="BX38" s="26"/>
      <c r="BY38" s="26"/>
      <c r="BZ38" s="51">
        <f>IF(ISNUMBER(SEARCH($B$17,CA38)),MAX($BZ$8:BZ37)+1,0)</f>
        <v>30</v>
      </c>
      <c r="CA38" s="58" t="s">
        <v>49</v>
      </c>
      <c r="CB38" s="26"/>
      <c r="CC38" s="26"/>
      <c r="CD38" s="51" t="str">
        <f>IFERROR(VLOOKUP(ROWS($CA$9:CA38),$BZ$9:$CA$160,2,0),"")</f>
        <v xml:space="preserve">Jump full turn </v>
      </c>
      <c r="CE38" s="26"/>
      <c r="CF38" s="26"/>
      <c r="CG38" s="26"/>
      <c r="CH38" s="51">
        <f>IF(ISNUMBER(SEARCH($B$18,CI38)),MAX($CH$8:CH37)+1,0)</f>
        <v>30</v>
      </c>
      <c r="CI38" s="58" t="s">
        <v>49</v>
      </c>
      <c r="CJ38" s="26"/>
      <c r="CK38" s="26"/>
      <c r="CL38" s="51" t="str">
        <f>IFERROR(VLOOKUP(ROWS($CI$9:CI37),$CH$9:$CI$160,2,0),"")</f>
        <v>Cat leap</v>
      </c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</row>
    <row r="39" spans="1:110" hidden="1" x14ac:dyDescent="0.25">
      <c r="A39" s="26"/>
      <c r="B39" s="26"/>
      <c r="C39" s="26"/>
      <c r="D39" s="26"/>
      <c r="E39" s="42"/>
      <c r="F39" s="26"/>
      <c r="G39" s="26"/>
      <c r="H39" s="26"/>
      <c r="I39" s="26"/>
      <c r="J39" s="46"/>
      <c r="K39" s="72"/>
      <c r="L39" s="26"/>
      <c r="M39" s="26"/>
      <c r="N39" s="26">
        <f>IF(ISNUMBER(SEARCH($B$9,O39)),MAX($N$8:N38)+1,0)</f>
        <v>31</v>
      </c>
      <c r="O39" s="58" t="s">
        <v>50</v>
      </c>
      <c r="P39" s="26"/>
      <c r="Q39" s="26"/>
      <c r="R39" s="26" t="str">
        <f>IFERROR(VLOOKUP(ROWS($O$9:O39),$N$9:$O$160,2,0),"")</f>
        <v xml:space="preserve">Scissor jump </v>
      </c>
      <c r="S39" s="26"/>
      <c r="T39" s="26"/>
      <c r="U39" s="26"/>
      <c r="V39" s="26">
        <f>IF(ISNUMBER(SEARCH($B$10,W39)),MAX($V$8:V38)+1,0)</f>
        <v>31</v>
      </c>
      <c r="W39" s="58" t="s">
        <v>50</v>
      </c>
      <c r="X39" s="26"/>
      <c r="Y39" s="26"/>
      <c r="Z39" s="26" t="str">
        <f>IFERROR(VLOOKUP(ROWS($W$9:W39),$V$9:$W$160,2,0),"")</f>
        <v xml:space="preserve">Scissor jump </v>
      </c>
      <c r="AA39" s="26"/>
      <c r="AB39" s="26"/>
      <c r="AC39" s="26"/>
      <c r="AD39" s="26">
        <f>IF(ISNUMBER(SEARCH($B$11,AE39)),MAX($AD$8:AD38)+1,0)</f>
        <v>31</v>
      </c>
      <c r="AE39" s="58" t="s">
        <v>50</v>
      </c>
      <c r="AF39" s="26"/>
      <c r="AG39" s="26"/>
      <c r="AH39" s="26" t="str">
        <f>IFERROR(VLOOKUP(ROWS($AE$9:AE39),$AD$9:$AE$160,2,0),"")</f>
        <v xml:space="preserve">Scissor jump </v>
      </c>
      <c r="AI39" s="26"/>
      <c r="AJ39" s="26"/>
      <c r="AK39" s="26"/>
      <c r="AL39" s="26">
        <f>IF(ISNUMBER(SEARCH($B$12,AM39)),MAX($AL$8:AL38)+1,0)</f>
        <v>31</v>
      </c>
      <c r="AM39" s="58" t="s">
        <v>50</v>
      </c>
      <c r="AN39" s="26"/>
      <c r="AO39" s="26"/>
      <c r="AP39" s="26" t="str">
        <f>IFERROR(VLOOKUP(ROWS($AM$9:AM39),$AL$9:$AM$160,2,0),"")</f>
        <v xml:space="preserve">Scissor jump </v>
      </c>
      <c r="AQ39" s="26"/>
      <c r="AR39" s="26"/>
      <c r="AS39" s="26"/>
      <c r="AT39" s="51">
        <f>IF(ISNUMBER(SEARCH($B$13,AU39)),MAX($AT$8:AT38)+1,0)</f>
        <v>31</v>
      </c>
      <c r="AU39" s="58" t="s">
        <v>50</v>
      </c>
      <c r="AV39" s="26"/>
      <c r="AW39" s="26"/>
      <c r="AX39" s="51" t="str">
        <f>IFERROR(VLOOKUP(ROWS($AU$9:AU39),$AT$9:$AU$160,2,0),"")</f>
        <v xml:space="preserve">Scissor jump </v>
      </c>
      <c r="AY39" s="26"/>
      <c r="AZ39" s="26"/>
      <c r="BA39" s="26"/>
      <c r="BB39" s="51">
        <f>IF(ISNUMBER(SEARCH($B$14,BC39)),MAX($BB$8:BB38)+1,0)</f>
        <v>31</v>
      </c>
      <c r="BC39" s="58" t="s">
        <v>50</v>
      </c>
      <c r="BD39" s="26"/>
      <c r="BE39" s="26"/>
      <c r="BF39" s="51" t="str">
        <f>IFERROR(VLOOKUP(ROWS($BC$9:BC39),$BB$9:$BC$160,2,0),"")</f>
        <v xml:space="preserve">Scissor jump </v>
      </c>
      <c r="BG39" s="26"/>
      <c r="BH39" s="26"/>
      <c r="BI39" s="26"/>
      <c r="BJ39" s="51">
        <f>IF(ISNUMBER(SEARCH($B$15,BK39)),MAX($BJ$8:BJ38)+1,0)</f>
        <v>31</v>
      </c>
      <c r="BK39" s="58" t="s">
        <v>50</v>
      </c>
      <c r="BL39" s="26"/>
      <c r="BM39" s="26"/>
      <c r="BN39" s="51" t="str">
        <f>IFERROR(VLOOKUP(ROWS($BK$9:BK39),$BJ$9:$BK$160,2,0),"")</f>
        <v xml:space="preserve">Scissor jump </v>
      </c>
      <c r="BO39" s="26"/>
      <c r="BP39" s="26"/>
      <c r="BQ39" s="26"/>
      <c r="BR39" s="51">
        <f>IF(ISNUMBER(SEARCH($B$16,BS39)),MAX($BR$8:BR38)+1,0)</f>
        <v>31</v>
      </c>
      <c r="BS39" s="58" t="s">
        <v>50</v>
      </c>
      <c r="BT39" s="26"/>
      <c r="BU39" s="26"/>
      <c r="BV39" s="51" t="str">
        <f>IFERROR(VLOOKUP(ROWS($BS$9:BS39),$BR$9:$BS$160,2,0),"")</f>
        <v xml:space="preserve">Scissor jump </v>
      </c>
      <c r="BW39" s="26"/>
      <c r="BX39" s="26"/>
      <c r="BY39" s="26"/>
      <c r="BZ39" s="51">
        <f>IF(ISNUMBER(SEARCH($B$17,CA39)),MAX($BZ$8:BZ38)+1,0)</f>
        <v>31</v>
      </c>
      <c r="CA39" s="58" t="s">
        <v>50</v>
      </c>
      <c r="CB39" s="26"/>
      <c r="CC39" s="26"/>
      <c r="CD39" s="51" t="str">
        <f>IFERROR(VLOOKUP(ROWS($CA$9:CA39),$BZ$9:$CA$160,2,0),"")</f>
        <v xml:space="preserve">Scissor jump </v>
      </c>
      <c r="CE39" s="26"/>
      <c r="CF39" s="26"/>
      <c r="CG39" s="26"/>
      <c r="CH39" s="51">
        <f>IF(ISNUMBER(SEARCH($B$18,CI39)),MAX($CH$8:CH38)+1,0)</f>
        <v>31</v>
      </c>
      <c r="CI39" s="58" t="s">
        <v>50</v>
      </c>
      <c r="CJ39" s="26"/>
      <c r="CK39" s="26"/>
      <c r="CL39" s="51" t="str">
        <f>IFERROR(VLOOKUP(ROWS($CI$9:CI38),$CH$9:$CI$160,2,0),"")</f>
        <v xml:space="preserve">Jump full turn </v>
      </c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</row>
    <row r="40" spans="1:110" hidden="1" x14ac:dyDescent="0.25">
      <c r="A40" s="26"/>
      <c r="B40" s="26"/>
      <c r="C40" s="26"/>
      <c r="D40" s="42"/>
      <c r="E40" s="42"/>
      <c r="F40" s="26"/>
      <c r="G40" s="26"/>
      <c r="H40" s="26"/>
      <c r="I40" s="26"/>
      <c r="J40" s="45" t="s">
        <v>92</v>
      </c>
      <c r="K40" s="47" t="s">
        <v>95</v>
      </c>
      <c r="L40" s="26"/>
      <c r="M40" s="26"/>
      <c r="N40" s="26">
        <f>IF(ISNUMBER(SEARCH($B$9,O40)),MAX($N$8:N39)+1,0)</f>
        <v>32</v>
      </c>
      <c r="O40" s="58" t="s">
        <v>51</v>
      </c>
      <c r="P40" s="26"/>
      <c r="Q40" s="26"/>
      <c r="R40" s="26" t="str">
        <f>IFERROR(VLOOKUP(ROWS($O$9:O40),$N$9:$O$160,2,0),"")</f>
        <v>W jump</v>
      </c>
      <c r="S40" s="26"/>
      <c r="T40" s="26"/>
      <c r="U40" s="26"/>
      <c r="V40" s="26">
        <f>IF(ISNUMBER(SEARCH($B$10,W40)),MAX($V$8:V39)+1,0)</f>
        <v>32</v>
      </c>
      <c r="W40" s="58" t="s">
        <v>51</v>
      </c>
      <c r="X40" s="26"/>
      <c r="Y40" s="26"/>
      <c r="Z40" s="26" t="str">
        <f>IFERROR(VLOOKUP(ROWS($W$9:W40),$V$9:$W$160,2,0),"")</f>
        <v>W jump</v>
      </c>
      <c r="AA40" s="26"/>
      <c r="AB40" s="26"/>
      <c r="AC40" s="26"/>
      <c r="AD40" s="26">
        <f>IF(ISNUMBER(SEARCH($B$11,AE40)),MAX($AD$8:AD39)+1,0)</f>
        <v>32</v>
      </c>
      <c r="AE40" s="58" t="s">
        <v>51</v>
      </c>
      <c r="AF40" s="26"/>
      <c r="AG40" s="26"/>
      <c r="AH40" s="26" t="str">
        <f>IFERROR(VLOOKUP(ROWS($AE$9:AE40),$AD$9:$AE$160,2,0),"")</f>
        <v>W jump</v>
      </c>
      <c r="AI40" s="26"/>
      <c r="AJ40" s="26"/>
      <c r="AK40" s="26"/>
      <c r="AL40" s="26">
        <f>IF(ISNUMBER(SEARCH($B$12,AM40)),MAX($AL$8:AL39)+1,0)</f>
        <v>32</v>
      </c>
      <c r="AM40" s="58" t="s">
        <v>51</v>
      </c>
      <c r="AN40" s="26"/>
      <c r="AO40" s="26"/>
      <c r="AP40" s="26" t="str">
        <f>IFERROR(VLOOKUP(ROWS($AM$9:AM40),$AL$9:$AM$160,2,0),"")</f>
        <v>W jump</v>
      </c>
      <c r="AQ40" s="26"/>
      <c r="AR40" s="26"/>
      <c r="AS40" s="26"/>
      <c r="AT40" s="51">
        <f>IF(ISNUMBER(SEARCH($B$13,AU40)),MAX($AT$8:AT39)+1,0)</f>
        <v>32</v>
      </c>
      <c r="AU40" s="58" t="s">
        <v>51</v>
      </c>
      <c r="AV40" s="26"/>
      <c r="AW40" s="26"/>
      <c r="AX40" s="51" t="str">
        <f>IFERROR(VLOOKUP(ROWS($AU$9:AU40),$AT$9:$AU$160,2,0),"")</f>
        <v>W jump</v>
      </c>
      <c r="AY40" s="26"/>
      <c r="AZ40" s="26"/>
      <c r="BA40" s="26"/>
      <c r="BB40" s="51">
        <f>IF(ISNUMBER(SEARCH($B$14,BC40)),MAX($BB$8:BB39)+1,0)</f>
        <v>32</v>
      </c>
      <c r="BC40" s="58" t="s">
        <v>51</v>
      </c>
      <c r="BD40" s="26"/>
      <c r="BE40" s="26"/>
      <c r="BF40" s="51" t="str">
        <f>IFERROR(VLOOKUP(ROWS($BC$9:BC40),$BB$9:$BC$160,2,0),"")</f>
        <v>W jump</v>
      </c>
      <c r="BG40" s="26"/>
      <c r="BH40" s="26"/>
      <c r="BI40" s="26"/>
      <c r="BJ40" s="51">
        <f>IF(ISNUMBER(SEARCH($B$15,BK40)),MAX($BJ$8:BJ39)+1,0)</f>
        <v>32</v>
      </c>
      <c r="BK40" s="58" t="s">
        <v>51</v>
      </c>
      <c r="BL40" s="26"/>
      <c r="BM40" s="26"/>
      <c r="BN40" s="51" t="str">
        <f>IFERROR(VLOOKUP(ROWS($BK$9:BK40),$BJ$9:$BK$160,2,0),"")</f>
        <v>W jump</v>
      </c>
      <c r="BO40" s="26"/>
      <c r="BP40" s="26"/>
      <c r="BQ40" s="26"/>
      <c r="BR40" s="51">
        <f>IF(ISNUMBER(SEARCH($B$16,BS40)),MAX($BR$8:BR39)+1,0)</f>
        <v>32</v>
      </c>
      <c r="BS40" s="58" t="s">
        <v>51</v>
      </c>
      <c r="BT40" s="26"/>
      <c r="BU40" s="26"/>
      <c r="BV40" s="51" t="str">
        <f>IFERROR(VLOOKUP(ROWS($BS$9:BS40),$BR$9:$BS$160,2,0),"")</f>
        <v>W jump</v>
      </c>
      <c r="BW40" s="26"/>
      <c r="BX40" s="26"/>
      <c r="BY40" s="26"/>
      <c r="BZ40" s="51">
        <f>IF(ISNUMBER(SEARCH($B$17,CA40)),MAX($BZ$8:BZ39)+1,0)</f>
        <v>32</v>
      </c>
      <c r="CA40" s="58" t="s">
        <v>51</v>
      </c>
      <c r="CB40" s="26"/>
      <c r="CC40" s="26"/>
      <c r="CD40" s="51" t="str">
        <f>IFERROR(VLOOKUP(ROWS($CA$9:CA40),$BZ$9:$CA$160,2,0),"")</f>
        <v>W jump</v>
      </c>
      <c r="CE40" s="26"/>
      <c r="CF40" s="26"/>
      <c r="CG40" s="26"/>
      <c r="CH40" s="51">
        <f>IF(ISNUMBER(SEARCH($B$18,CI40)),MAX($CH$8:CH39)+1,0)</f>
        <v>32</v>
      </c>
      <c r="CI40" s="58" t="s">
        <v>51</v>
      </c>
      <c r="CJ40" s="26"/>
      <c r="CK40" s="26"/>
      <c r="CL40" s="51" t="str">
        <f>IFERROR(VLOOKUP(ROWS($CI$9:CI39),$CH$9:$CI$160,2,0),"")</f>
        <v xml:space="preserve">Scissor jump </v>
      </c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</row>
    <row r="41" spans="1:110" hidden="1" x14ac:dyDescent="0.25">
      <c r="A41" s="26"/>
      <c r="B41" s="26"/>
      <c r="C41" s="26"/>
      <c r="D41" s="42"/>
      <c r="E41" s="42"/>
      <c r="F41" s="26"/>
      <c r="G41" s="26"/>
      <c r="H41" s="26"/>
      <c r="I41" s="26"/>
      <c r="J41" s="46" t="s">
        <v>93</v>
      </c>
      <c r="K41" s="44" t="str">
        <f>IF(D36="Yes",IF(F36="Yes",IF(J57="Yes","Yes","No"),"No"),"No")</f>
        <v>No</v>
      </c>
      <c r="L41" s="26"/>
      <c r="M41" s="26"/>
      <c r="N41" s="26">
        <f>IF(ISNUMBER(SEARCH($B$9,O41)),MAX($N$8:N40)+1,0)</f>
        <v>33</v>
      </c>
      <c r="O41" s="59" t="s">
        <v>52</v>
      </c>
      <c r="P41" s="26"/>
      <c r="Q41" s="26"/>
      <c r="R41" s="26" t="str">
        <f>IFERROR(VLOOKUP(ROWS($O$9:O41),$N$9:$O$160,2,0),"")</f>
        <v>Arabesque</v>
      </c>
      <c r="S41" s="26"/>
      <c r="T41" s="26"/>
      <c r="U41" s="26"/>
      <c r="V41" s="26">
        <f>IF(ISNUMBER(SEARCH($B$10,W41)),MAX($V$8:V40)+1,0)</f>
        <v>33</v>
      </c>
      <c r="W41" s="59" t="s">
        <v>52</v>
      </c>
      <c r="X41" s="26"/>
      <c r="Y41" s="26"/>
      <c r="Z41" s="26" t="str">
        <f>IFERROR(VLOOKUP(ROWS($W$9:W41),$V$9:$W$160,2,0),"")</f>
        <v>Arabesque</v>
      </c>
      <c r="AA41" s="26"/>
      <c r="AB41" s="26"/>
      <c r="AC41" s="26"/>
      <c r="AD41" s="26">
        <f>IF(ISNUMBER(SEARCH($B$11,AE41)),MAX($AD$8:AD40)+1,0)</f>
        <v>33</v>
      </c>
      <c r="AE41" s="59" t="s">
        <v>52</v>
      </c>
      <c r="AF41" s="26"/>
      <c r="AG41" s="26"/>
      <c r="AH41" s="26" t="str">
        <f>IFERROR(VLOOKUP(ROWS($AE$9:AE41),$AD$9:$AE$160,2,0),"")</f>
        <v>Arabesque</v>
      </c>
      <c r="AI41" s="26"/>
      <c r="AJ41" s="26"/>
      <c r="AK41" s="26"/>
      <c r="AL41" s="26">
        <f>IF(ISNUMBER(SEARCH($B$12,AM41)),MAX($AL$8:AL40)+1,0)</f>
        <v>33</v>
      </c>
      <c r="AM41" s="59" t="s">
        <v>52</v>
      </c>
      <c r="AN41" s="26"/>
      <c r="AO41" s="26"/>
      <c r="AP41" s="26" t="str">
        <f>IFERROR(VLOOKUP(ROWS($AM$9:AM41),$AL$9:$AM$160,2,0),"")</f>
        <v>Arabesque</v>
      </c>
      <c r="AQ41" s="26"/>
      <c r="AR41" s="26"/>
      <c r="AS41" s="26"/>
      <c r="AT41" s="51">
        <f>IF(ISNUMBER(SEARCH($B$13,AU41)),MAX($AT$8:AT40)+1,0)</f>
        <v>33</v>
      </c>
      <c r="AU41" s="59" t="s">
        <v>52</v>
      </c>
      <c r="AV41" s="26"/>
      <c r="AW41" s="26"/>
      <c r="AX41" s="51" t="str">
        <f>IFERROR(VLOOKUP(ROWS($AU$9:AU41),$AT$9:$AU$160,2,0),"")</f>
        <v>Arabesque</v>
      </c>
      <c r="AY41" s="26"/>
      <c r="AZ41" s="26"/>
      <c r="BA41" s="26"/>
      <c r="BB41" s="51">
        <f>IF(ISNUMBER(SEARCH($B$14,BC41)),MAX($BB$8:BB40)+1,0)</f>
        <v>33</v>
      </c>
      <c r="BC41" s="59" t="s">
        <v>52</v>
      </c>
      <c r="BD41" s="26"/>
      <c r="BE41" s="26"/>
      <c r="BF41" s="51" t="str">
        <f>IFERROR(VLOOKUP(ROWS($BC$9:BC41),$BB$9:$BC$160,2,0),"")</f>
        <v>Arabesque</v>
      </c>
      <c r="BG41" s="26"/>
      <c r="BH41" s="26"/>
      <c r="BI41" s="26"/>
      <c r="BJ41" s="51">
        <f>IF(ISNUMBER(SEARCH($B$15,BK41)),MAX($BJ$8:BJ40)+1,0)</f>
        <v>33</v>
      </c>
      <c r="BK41" s="59" t="s">
        <v>52</v>
      </c>
      <c r="BL41" s="26"/>
      <c r="BM41" s="26"/>
      <c r="BN41" s="51" t="str">
        <f>IFERROR(VLOOKUP(ROWS($BK$9:BK41),$BJ$9:$BK$160,2,0),"")</f>
        <v>Arabesque</v>
      </c>
      <c r="BO41" s="26"/>
      <c r="BP41" s="26"/>
      <c r="BQ41" s="26"/>
      <c r="BR41" s="51">
        <f>IF(ISNUMBER(SEARCH($B$16,BS41)),MAX($BR$8:BR40)+1,0)</f>
        <v>33</v>
      </c>
      <c r="BS41" s="59" t="s">
        <v>52</v>
      </c>
      <c r="BT41" s="26"/>
      <c r="BU41" s="26"/>
      <c r="BV41" s="51" t="str">
        <f>IFERROR(VLOOKUP(ROWS($BS$9:BS41),$BR$9:$BS$160,2,0),"")</f>
        <v>Arabesque</v>
      </c>
      <c r="BW41" s="26"/>
      <c r="BX41" s="26"/>
      <c r="BY41" s="26"/>
      <c r="BZ41" s="51">
        <f>IF(ISNUMBER(SEARCH($B$17,CA41)),MAX($BZ$8:BZ40)+1,0)</f>
        <v>33</v>
      </c>
      <c r="CA41" s="59" t="s">
        <v>52</v>
      </c>
      <c r="CB41" s="26"/>
      <c r="CC41" s="26"/>
      <c r="CD41" s="51" t="str">
        <f>IFERROR(VLOOKUP(ROWS($CA$9:CA41),$BZ$9:$CA$160,2,0),"")</f>
        <v>Arabesque</v>
      </c>
      <c r="CE41" s="26"/>
      <c r="CF41" s="26"/>
      <c r="CG41" s="26"/>
      <c r="CH41" s="51">
        <f>IF(ISNUMBER(SEARCH($B$18,CI41)),MAX($CH$8:CH40)+1,0)</f>
        <v>33</v>
      </c>
      <c r="CI41" s="59" t="s">
        <v>52</v>
      </c>
      <c r="CJ41" s="26"/>
      <c r="CK41" s="26"/>
      <c r="CL41" s="51" t="str">
        <f>IFERROR(VLOOKUP(ROWS($CI$9:CI40),$CH$9:$CI$160,2,0),"")</f>
        <v>W jump</v>
      </c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</row>
    <row r="42" spans="1:110" hidden="1" x14ac:dyDescent="0.25">
      <c r="A42" s="26"/>
      <c r="B42" s="26"/>
      <c r="C42" s="26"/>
      <c r="D42" s="42"/>
      <c r="E42" s="42"/>
      <c r="F42" s="26"/>
      <c r="G42" s="26"/>
      <c r="H42" s="26"/>
      <c r="I42" s="26"/>
      <c r="J42" s="46" t="s">
        <v>116</v>
      </c>
      <c r="K42" s="44"/>
      <c r="L42" s="26"/>
      <c r="M42" s="26"/>
      <c r="N42" s="26">
        <f>IF(ISNUMBER(SEARCH($B$9,O42)),MAX($N$8:N41)+1,0)</f>
        <v>34</v>
      </c>
      <c r="O42" s="58" t="s">
        <v>53</v>
      </c>
      <c r="P42" s="26"/>
      <c r="Q42" s="26"/>
      <c r="R42" s="26" t="str">
        <f>IFERROR(VLOOKUP(ROWS($O$9:O42),$N$9:$O$160,2,0),"")</f>
        <v>Japana (flat back, chest to floor)</v>
      </c>
      <c r="S42" s="26"/>
      <c r="T42" s="26"/>
      <c r="U42" s="26"/>
      <c r="V42" s="26">
        <f>IF(ISNUMBER(SEARCH($B$10,W42)),MAX($V$8:V41)+1,0)</f>
        <v>34</v>
      </c>
      <c r="W42" s="58" t="s">
        <v>53</v>
      </c>
      <c r="X42" s="26"/>
      <c r="Y42" s="26"/>
      <c r="Z42" s="26" t="str">
        <f>IFERROR(VLOOKUP(ROWS($W$9:W42),$V$9:$W$160,2,0),"")</f>
        <v>Japana (flat back, chest to floor)</v>
      </c>
      <c r="AA42" s="26"/>
      <c r="AB42" s="26"/>
      <c r="AC42" s="26"/>
      <c r="AD42" s="26">
        <f>IF(ISNUMBER(SEARCH($B$11,AE42)),MAX($AD$8:AD41)+1,0)</f>
        <v>34</v>
      </c>
      <c r="AE42" s="58" t="s">
        <v>53</v>
      </c>
      <c r="AF42" s="26"/>
      <c r="AG42" s="26"/>
      <c r="AH42" s="26" t="str">
        <f>IFERROR(VLOOKUP(ROWS($AE$9:AE42),$AD$9:$AE$160,2,0),"")</f>
        <v>Japana (flat back, chest to floor)</v>
      </c>
      <c r="AI42" s="26"/>
      <c r="AJ42" s="26"/>
      <c r="AK42" s="26"/>
      <c r="AL42" s="26">
        <f>IF(ISNUMBER(SEARCH($B$12,AM42)),MAX($AL$8:AL41)+1,0)</f>
        <v>34</v>
      </c>
      <c r="AM42" s="58" t="s">
        <v>53</v>
      </c>
      <c r="AN42" s="26"/>
      <c r="AO42" s="26"/>
      <c r="AP42" s="26" t="str">
        <f>IFERROR(VLOOKUP(ROWS($AM$9:AM42),$AL$9:$AM$160,2,0),"")</f>
        <v>Japana (flat back, chest to floor)</v>
      </c>
      <c r="AQ42" s="26"/>
      <c r="AR42" s="26"/>
      <c r="AS42" s="26"/>
      <c r="AT42" s="51">
        <f>IF(ISNUMBER(SEARCH($B$13,AU42)),MAX($AT$8:AT41)+1,0)</f>
        <v>34</v>
      </c>
      <c r="AU42" s="58" t="s">
        <v>53</v>
      </c>
      <c r="AV42" s="26"/>
      <c r="AW42" s="26"/>
      <c r="AX42" s="51" t="str">
        <f>IFERROR(VLOOKUP(ROWS($AU$9:AU42),$AT$9:$AU$160,2,0),"")</f>
        <v>Japana (flat back, chest to floor)</v>
      </c>
      <c r="AY42" s="26"/>
      <c r="AZ42" s="26"/>
      <c r="BA42" s="26"/>
      <c r="BB42" s="51">
        <f>IF(ISNUMBER(SEARCH($B$14,BC42)),MAX($BB$8:BB41)+1,0)</f>
        <v>34</v>
      </c>
      <c r="BC42" s="58" t="s">
        <v>53</v>
      </c>
      <c r="BD42" s="26"/>
      <c r="BE42" s="26"/>
      <c r="BF42" s="51" t="str">
        <f>IFERROR(VLOOKUP(ROWS($BC$9:BC42),$BB$9:$BC$160,2,0),"")</f>
        <v>Japana (flat back, chest to floor)</v>
      </c>
      <c r="BG42" s="26"/>
      <c r="BH42" s="26"/>
      <c r="BI42" s="26"/>
      <c r="BJ42" s="51">
        <f>IF(ISNUMBER(SEARCH($B$15,BK42)),MAX($BJ$8:BJ41)+1,0)</f>
        <v>34</v>
      </c>
      <c r="BK42" s="58" t="s">
        <v>53</v>
      </c>
      <c r="BL42" s="26"/>
      <c r="BM42" s="26"/>
      <c r="BN42" s="51" t="str">
        <f>IFERROR(VLOOKUP(ROWS($BK$9:BK42),$BJ$9:$BK$160,2,0),"")</f>
        <v>Japana (flat back, chest to floor)</v>
      </c>
      <c r="BO42" s="26"/>
      <c r="BP42" s="26"/>
      <c r="BQ42" s="26"/>
      <c r="BR42" s="51">
        <f>IF(ISNUMBER(SEARCH($B$16,BS42)),MAX($BR$8:BR41)+1,0)</f>
        <v>34</v>
      </c>
      <c r="BS42" s="58" t="s">
        <v>53</v>
      </c>
      <c r="BT42" s="26"/>
      <c r="BU42" s="26"/>
      <c r="BV42" s="51" t="str">
        <f>IFERROR(VLOOKUP(ROWS($BS$9:BS42),$BR$9:$BS$160,2,0),"")</f>
        <v>Japana (flat back, chest to floor)</v>
      </c>
      <c r="BW42" s="26"/>
      <c r="BX42" s="26"/>
      <c r="BY42" s="26"/>
      <c r="BZ42" s="51">
        <f>IF(ISNUMBER(SEARCH($B$17,CA42)),MAX($BZ$8:BZ41)+1,0)</f>
        <v>34</v>
      </c>
      <c r="CA42" s="58" t="s">
        <v>53</v>
      </c>
      <c r="CB42" s="26"/>
      <c r="CC42" s="26"/>
      <c r="CD42" s="51" t="str">
        <f>IFERROR(VLOOKUP(ROWS($CA$9:CA42),$BZ$9:$CA$160,2,0),"")</f>
        <v>Japana (flat back, chest to floor)</v>
      </c>
      <c r="CE42" s="26"/>
      <c r="CF42" s="26"/>
      <c r="CG42" s="26"/>
      <c r="CH42" s="51">
        <f>IF(ISNUMBER(SEARCH($B$18,CI42)),MAX($CH$8:CH41)+1,0)</f>
        <v>34</v>
      </c>
      <c r="CI42" s="58" t="s">
        <v>53</v>
      </c>
      <c r="CJ42" s="26"/>
      <c r="CK42" s="26"/>
      <c r="CL42" s="51" t="str">
        <f>IFERROR(VLOOKUP(ROWS($CI$9:CI41),$CH$9:$CI$160,2,0),"")</f>
        <v>Arabesque</v>
      </c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</row>
    <row r="43" spans="1:110" hidden="1" x14ac:dyDescent="0.25">
      <c r="A43" s="26"/>
      <c r="B43" s="26"/>
      <c r="C43" s="26"/>
      <c r="D43" s="42"/>
      <c r="E43" s="42"/>
      <c r="F43" s="26"/>
      <c r="G43" s="26"/>
      <c r="H43" s="26"/>
      <c r="I43" s="26"/>
      <c r="J43" s="70"/>
      <c r="K43" s="47" t="s">
        <v>90</v>
      </c>
      <c r="L43" s="26"/>
      <c r="M43" s="26"/>
      <c r="N43" s="26">
        <f>IF(ISNUMBER(SEARCH($B$9,O43)),MAX($N$8:N42)+1,0)</f>
        <v>35</v>
      </c>
      <c r="O43" s="58" t="s">
        <v>54</v>
      </c>
      <c r="P43" s="26"/>
      <c r="Q43" s="26"/>
      <c r="R43" s="26" t="str">
        <f>IFERROR(VLOOKUP(ROWS($O$9:O43),$N$9:$O$160,2,0),"")</f>
        <v>Fall to prone push to Front Support</v>
      </c>
      <c r="S43" s="26"/>
      <c r="T43" s="26"/>
      <c r="U43" s="26"/>
      <c r="V43" s="26">
        <f>IF(ISNUMBER(SEARCH($B$10,W43)),MAX($V$8:V42)+1,0)</f>
        <v>35</v>
      </c>
      <c r="W43" s="58" t="s">
        <v>54</v>
      </c>
      <c r="X43" s="26"/>
      <c r="Y43" s="26"/>
      <c r="Z43" s="26" t="str">
        <f>IFERROR(VLOOKUP(ROWS($W$9:W43),$V$9:$W$160,2,0),"")</f>
        <v>Fall to prone push to Front Support</v>
      </c>
      <c r="AA43" s="26"/>
      <c r="AB43" s="26"/>
      <c r="AC43" s="26"/>
      <c r="AD43" s="26">
        <f>IF(ISNUMBER(SEARCH($B$11,AE43)),MAX($AD$8:AD42)+1,0)</f>
        <v>35</v>
      </c>
      <c r="AE43" s="58" t="s">
        <v>54</v>
      </c>
      <c r="AF43" s="26"/>
      <c r="AG43" s="26"/>
      <c r="AH43" s="26" t="str">
        <f>IFERROR(VLOOKUP(ROWS($AE$9:AE43),$AD$9:$AE$160,2,0),"")</f>
        <v>Fall to prone push to Front Support</v>
      </c>
      <c r="AI43" s="26"/>
      <c r="AJ43" s="26"/>
      <c r="AK43" s="26"/>
      <c r="AL43" s="26">
        <f>IF(ISNUMBER(SEARCH($B$12,AM43)),MAX($AL$8:AL42)+1,0)</f>
        <v>35</v>
      </c>
      <c r="AM43" s="58" t="s">
        <v>54</v>
      </c>
      <c r="AN43" s="26"/>
      <c r="AO43" s="26"/>
      <c r="AP43" s="26" t="str">
        <f>IFERROR(VLOOKUP(ROWS($AM$9:AM43),$AL$9:$AM$160,2,0),"")</f>
        <v>Fall to prone push to Front Support</v>
      </c>
      <c r="AQ43" s="26"/>
      <c r="AR43" s="26"/>
      <c r="AS43" s="26"/>
      <c r="AT43" s="51">
        <f>IF(ISNUMBER(SEARCH($B$13,AU43)),MAX($AT$8:AT42)+1,0)</f>
        <v>35</v>
      </c>
      <c r="AU43" s="58" t="s">
        <v>54</v>
      </c>
      <c r="AV43" s="26"/>
      <c r="AW43" s="26"/>
      <c r="AX43" s="51" t="str">
        <f>IFERROR(VLOOKUP(ROWS($AU$9:AU43),$AT$9:$AU$160,2,0),"")</f>
        <v>Fall to prone push to Front Support</v>
      </c>
      <c r="AY43" s="26"/>
      <c r="AZ43" s="26"/>
      <c r="BA43" s="26"/>
      <c r="BB43" s="51">
        <f>IF(ISNUMBER(SEARCH($B$14,BC43)),MAX($BB$8:BB42)+1,0)</f>
        <v>35</v>
      </c>
      <c r="BC43" s="58" t="s">
        <v>54</v>
      </c>
      <c r="BD43" s="26"/>
      <c r="BE43" s="26"/>
      <c r="BF43" s="51" t="str">
        <f>IFERROR(VLOOKUP(ROWS($BC$9:BC43),$BB$9:$BC$160,2,0),"")</f>
        <v>Fall to prone push to Front Support</v>
      </c>
      <c r="BG43" s="26"/>
      <c r="BH43" s="26"/>
      <c r="BI43" s="26"/>
      <c r="BJ43" s="51">
        <f>IF(ISNUMBER(SEARCH($B$15,BK43)),MAX($BJ$8:BJ42)+1,0)</f>
        <v>35</v>
      </c>
      <c r="BK43" s="58" t="s">
        <v>54</v>
      </c>
      <c r="BL43" s="26"/>
      <c r="BM43" s="26"/>
      <c r="BN43" s="51" t="str">
        <f>IFERROR(VLOOKUP(ROWS($BK$9:BK43),$BJ$9:$BK$160,2,0),"")</f>
        <v>Fall to prone push to Front Support</v>
      </c>
      <c r="BO43" s="26"/>
      <c r="BP43" s="26"/>
      <c r="BQ43" s="26"/>
      <c r="BR43" s="51">
        <f>IF(ISNUMBER(SEARCH($B$16,BS43)),MAX($BR$8:BR42)+1,0)</f>
        <v>35</v>
      </c>
      <c r="BS43" s="58" t="s">
        <v>54</v>
      </c>
      <c r="BT43" s="26"/>
      <c r="BU43" s="26"/>
      <c r="BV43" s="51" t="str">
        <f>IFERROR(VLOOKUP(ROWS($BS$9:BS43),$BR$9:$BS$160,2,0),"")</f>
        <v>Fall to prone push to Front Support</v>
      </c>
      <c r="BW43" s="26"/>
      <c r="BX43" s="26"/>
      <c r="BY43" s="26"/>
      <c r="BZ43" s="51">
        <f>IF(ISNUMBER(SEARCH($B$17,CA43)),MAX($BZ$8:BZ42)+1,0)</f>
        <v>35</v>
      </c>
      <c r="CA43" s="58" t="s">
        <v>54</v>
      </c>
      <c r="CB43" s="26"/>
      <c r="CC43" s="26"/>
      <c r="CD43" s="51" t="str">
        <f>IFERROR(VLOOKUP(ROWS($CA$9:CA43),$BZ$9:$CA$160,2,0),"")</f>
        <v>Fall to prone push to Front Support</v>
      </c>
      <c r="CE43" s="26"/>
      <c r="CF43" s="26"/>
      <c r="CG43" s="26"/>
      <c r="CH43" s="51">
        <f>IF(ISNUMBER(SEARCH($B$18,CI43)),MAX($CH$8:CH42)+1,0)</f>
        <v>35</v>
      </c>
      <c r="CI43" s="58" t="s">
        <v>54</v>
      </c>
      <c r="CJ43" s="26"/>
      <c r="CK43" s="26"/>
      <c r="CL43" s="51" t="str">
        <f>IFERROR(VLOOKUP(ROWS($CI$9:CI42),$CH$9:$CI$160,2,0),"")</f>
        <v>Japana (flat back, chest to floor)</v>
      </c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</row>
    <row r="44" spans="1:110" hidden="1" x14ac:dyDescent="0.25">
      <c r="A44" s="26"/>
      <c r="B44" s="26"/>
      <c r="C44" s="26"/>
      <c r="D44" s="42"/>
      <c r="E44" s="42"/>
      <c r="F44" s="26"/>
      <c r="G44" s="26"/>
      <c r="H44" s="26"/>
      <c r="I44" s="26"/>
      <c r="J44" s="71">
        <v>1</v>
      </c>
      <c r="K44" s="44" t="str">
        <f>IF(D36="Yes",IF(F36="Yes",IF(J57="Yes",IF(K41="Yes",IF(K35="Yes",IF(K38="Yes","Yes","No"),"No"),"No"),"No"),"No"),"No")</f>
        <v>No</v>
      </c>
      <c r="L44" s="26"/>
      <c r="M44" s="26"/>
      <c r="N44" s="26">
        <f>IF(ISNUMBER(SEARCH($B$9,O44)),MAX($N$8:N43)+1,0)</f>
        <v>36</v>
      </c>
      <c r="O44" s="58" t="s">
        <v>55</v>
      </c>
      <c r="P44" s="26"/>
      <c r="Q44" s="26"/>
      <c r="R44" s="26" t="str">
        <f>IFERROR(VLOOKUP(ROWS($O$9:O44),$N$9:$O$160,2,0),"")</f>
        <v>Swedish Fall</v>
      </c>
      <c r="S44" s="26"/>
      <c r="T44" s="26"/>
      <c r="U44" s="26"/>
      <c r="V44" s="26">
        <f>IF(ISNUMBER(SEARCH($B$10,W44)),MAX($V$8:V43)+1,0)</f>
        <v>36</v>
      </c>
      <c r="W44" s="58" t="s">
        <v>55</v>
      </c>
      <c r="X44" s="26"/>
      <c r="Y44" s="26"/>
      <c r="Z44" s="26" t="str">
        <f>IFERROR(VLOOKUP(ROWS($W$9:W44),$V$9:$W$160,2,0),"")</f>
        <v>Swedish Fall</v>
      </c>
      <c r="AA44" s="26"/>
      <c r="AB44" s="26"/>
      <c r="AC44" s="26"/>
      <c r="AD44" s="26">
        <f>IF(ISNUMBER(SEARCH($B$11,AE44)),MAX($AD$8:AD43)+1,0)</f>
        <v>36</v>
      </c>
      <c r="AE44" s="58" t="s">
        <v>55</v>
      </c>
      <c r="AF44" s="26"/>
      <c r="AG44" s="26"/>
      <c r="AH44" s="26" t="str">
        <f>IFERROR(VLOOKUP(ROWS($AE$9:AE44),$AD$9:$AE$160,2,0),"")</f>
        <v>Swedish Fall</v>
      </c>
      <c r="AI44" s="26"/>
      <c r="AJ44" s="26"/>
      <c r="AK44" s="26"/>
      <c r="AL44" s="26">
        <f>IF(ISNUMBER(SEARCH($B$12,AM44)),MAX($AL$8:AL43)+1,0)</f>
        <v>36</v>
      </c>
      <c r="AM44" s="58" t="s">
        <v>55</v>
      </c>
      <c r="AN44" s="26"/>
      <c r="AO44" s="26"/>
      <c r="AP44" s="26" t="str">
        <f>IFERROR(VLOOKUP(ROWS($AM$9:AM44),$AL$9:$AM$160,2,0),"")</f>
        <v>Swedish Fall</v>
      </c>
      <c r="AQ44" s="26"/>
      <c r="AR44" s="26"/>
      <c r="AS44" s="26"/>
      <c r="AT44" s="51">
        <f>IF(ISNUMBER(SEARCH($B$13,AU44)),MAX($AT$8:AT43)+1,0)</f>
        <v>36</v>
      </c>
      <c r="AU44" s="58" t="s">
        <v>55</v>
      </c>
      <c r="AV44" s="26"/>
      <c r="AW44" s="26"/>
      <c r="AX44" s="51" t="str">
        <f>IFERROR(VLOOKUP(ROWS($AU$9:AU44),$AT$9:$AU$160,2,0),"")</f>
        <v>Swedish Fall</v>
      </c>
      <c r="AY44" s="26"/>
      <c r="AZ44" s="26"/>
      <c r="BA44" s="26"/>
      <c r="BB44" s="51">
        <f>IF(ISNUMBER(SEARCH($B$14,BC44)),MAX($BB$8:BB43)+1,0)</f>
        <v>36</v>
      </c>
      <c r="BC44" s="58" t="s">
        <v>55</v>
      </c>
      <c r="BD44" s="26"/>
      <c r="BE44" s="26"/>
      <c r="BF44" s="51" t="str">
        <f>IFERROR(VLOOKUP(ROWS($BC$9:BC44),$BB$9:$BC$160,2,0),"")</f>
        <v>Swedish Fall</v>
      </c>
      <c r="BG44" s="26"/>
      <c r="BH44" s="26"/>
      <c r="BI44" s="26"/>
      <c r="BJ44" s="51">
        <f>IF(ISNUMBER(SEARCH($B$15,BK44)),MAX($BJ$8:BJ43)+1,0)</f>
        <v>36</v>
      </c>
      <c r="BK44" s="58" t="s">
        <v>55</v>
      </c>
      <c r="BL44" s="26"/>
      <c r="BM44" s="26"/>
      <c r="BN44" s="51" t="str">
        <f>IFERROR(VLOOKUP(ROWS($BK$9:BK44),$BJ$9:$BK$160,2,0),"")</f>
        <v>Swedish Fall</v>
      </c>
      <c r="BO44" s="26"/>
      <c r="BP44" s="26"/>
      <c r="BQ44" s="26"/>
      <c r="BR44" s="51">
        <f>IF(ISNUMBER(SEARCH($B$16,BS44)),MAX($BR$8:BR43)+1,0)</f>
        <v>36</v>
      </c>
      <c r="BS44" s="58" t="s">
        <v>55</v>
      </c>
      <c r="BT44" s="26"/>
      <c r="BU44" s="26"/>
      <c r="BV44" s="51" t="str">
        <f>IFERROR(VLOOKUP(ROWS($BS$9:BS44),$BR$9:$BS$160,2,0),"")</f>
        <v>Swedish Fall</v>
      </c>
      <c r="BW44" s="26"/>
      <c r="BX44" s="26"/>
      <c r="BY44" s="26"/>
      <c r="BZ44" s="51">
        <f>IF(ISNUMBER(SEARCH($B$17,CA44)),MAX($BZ$8:BZ43)+1,0)</f>
        <v>36</v>
      </c>
      <c r="CA44" s="58" t="s">
        <v>55</v>
      </c>
      <c r="CB44" s="26"/>
      <c r="CC44" s="26"/>
      <c r="CD44" s="51" t="str">
        <f>IFERROR(VLOOKUP(ROWS($CA$9:CA44),$BZ$9:$CA$160,2,0),"")</f>
        <v>Swedish Fall</v>
      </c>
      <c r="CE44" s="26"/>
      <c r="CF44" s="26"/>
      <c r="CG44" s="26"/>
      <c r="CH44" s="51">
        <f>IF(ISNUMBER(SEARCH($B$18,CI44)),MAX($CH$8:CH43)+1,0)</f>
        <v>36</v>
      </c>
      <c r="CI44" s="58" t="s">
        <v>55</v>
      </c>
      <c r="CJ44" s="26"/>
      <c r="CK44" s="26"/>
      <c r="CL44" s="51" t="str">
        <f>IFERROR(VLOOKUP(ROWS($CI$9:CI43),$CH$9:$CI$160,2,0),"")</f>
        <v>Fall to prone push to Front Support</v>
      </c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</row>
    <row r="45" spans="1:110" hidden="1" x14ac:dyDescent="0.25">
      <c r="A45" s="26"/>
      <c r="B45" s="26"/>
      <c r="C45" s="26"/>
      <c r="D45" s="42"/>
      <c r="E45" s="42"/>
      <c r="F45" s="26"/>
      <c r="G45" s="26"/>
      <c r="H45" s="26"/>
      <c r="I45" s="26"/>
      <c r="J45" s="41" t="s">
        <v>117</v>
      </c>
      <c r="K45" s="26"/>
      <c r="L45" s="26"/>
      <c r="M45" s="26"/>
      <c r="N45" s="26">
        <f>IF(ISNUMBER(SEARCH($B$9,O45)),MAX($N$8:N44)+1,0)</f>
        <v>37</v>
      </c>
      <c r="O45" s="58" t="s">
        <v>56</v>
      </c>
      <c r="P45" s="26"/>
      <c r="Q45" s="26"/>
      <c r="R45" s="26" t="str">
        <f>IFERROR(VLOOKUP(ROWS($O$9:O45),$N$9:$O$160,2,0),"")</f>
        <v>Piked V sit (no supp.)</v>
      </c>
      <c r="S45" s="26"/>
      <c r="T45" s="26"/>
      <c r="U45" s="26"/>
      <c r="V45" s="26">
        <f>IF(ISNUMBER(SEARCH($B$10,W45)),MAX($V$8:V44)+1,0)</f>
        <v>37</v>
      </c>
      <c r="W45" s="58" t="s">
        <v>56</v>
      </c>
      <c r="X45" s="26"/>
      <c r="Y45" s="26"/>
      <c r="Z45" s="26" t="str">
        <f>IFERROR(VLOOKUP(ROWS($W$9:W45),$V$9:$W$160,2,0),"")</f>
        <v>Piked V sit (no supp.)</v>
      </c>
      <c r="AA45" s="26"/>
      <c r="AB45" s="26"/>
      <c r="AC45" s="26"/>
      <c r="AD45" s="26">
        <f>IF(ISNUMBER(SEARCH($B$11,AE45)),MAX($AD$8:AD44)+1,0)</f>
        <v>37</v>
      </c>
      <c r="AE45" s="58" t="s">
        <v>56</v>
      </c>
      <c r="AF45" s="26"/>
      <c r="AG45" s="26"/>
      <c r="AH45" s="26" t="str">
        <f>IFERROR(VLOOKUP(ROWS($AE$9:AE45),$AD$9:$AE$160,2,0),"")</f>
        <v>Piked V sit (no supp.)</v>
      </c>
      <c r="AI45" s="26"/>
      <c r="AJ45" s="26"/>
      <c r="AK45" s="26"/>
      <c r="AL45" s="26">
        <f>IF(ISNUMBER(SEARCH($B$12,AM45)),MAX($AL$8:AL44)+1,0)</f>
        <v>37</v>
      </c>
      <c r="AM45" s="58" t="s">
        <v>56</v>
      </c>
      <c r="AN45" s="26"/>
      <c r="AO45" s="26"/>
      <c r="AP45" s="26" t="str">
        <f>IFERROR(VLOOKUP(ROWS($AM$9:AM45),$AL$9:$AM$160,2,0),"")</f>
        <v>Piked V sit (no supp.)</v>
      </c>
      <c r="AQ45" s="26"/>
      <c r="AR45" s="26"/>
      <c r="AS45" s="26"/>
      <c r="AT45" s="51">
        <f>IF(ISNUMBER(SEARCH($B$13,AU45)),MAX($AT$8:AT44)+1,0)</f>
        <v>37</v>
      </c>
      <c r="AU45" s="58" t="s">
        <v>56</v>
      </c>
      <c r="AV45" s="26"/>
      <c r="AW45" s="26"/>
      <c r="AX45" s="51" t="str">
        <f>IFERROR(VLOOKUP(ROWS($AU$9:AU45),$AT$9:$AU$160,2,0),"")</f>
        <v>Piked V sit (no supp.)</v>
      </c>
      <c r="AY45" s="26"/>
      <c r="AZ45" s="26"/>
      <c r="BA45" s="26"/>
      <c r="BB45" s="51">
        <f>IF(ISNUMBER(SEARCH($B$14,BC45)),MAX($BB$8:BB44)+1,0)</f>
        <v>37</v>
      </c>
      <c r="BC45" s="58" t="s">
        <v>56</v>
      </c>
      <c r="BD45" s="26"/>
      <c r="BE45" s="26"/>
      <c r="BF45" s="51" t="str">
        <f>IFERROR(VLOOKUP(ROWS($BC$9:BC45),$BB$9:$BC$160,2,0),"")</f>
        <v>Piked V sit (no supp.)</v>
      </c>
      <c r="BG45" s="26"/>
      <c r="BH45" s="26"/>
      <c r="BI45" s="26"/>
      <c r="BJ45" s="51">
        <f>IF(ISNUMBER(SEARCH($B$15,BK45)),MAX($BJ$8:BJ44)+1,0)</f>
        <v>37</v>
      </c>
      <c r="BK45" s="58" t="s">
        <v>56</v>
      </c>
      <c r="BL45" s="26"/>
      <c r="BM45" s="26"/>
      <c r="BN45" s="51" t="str">
        <f>IFERROR(VLOOKUP(ROWS($BK$9:BK45),$BJ$9:$BK$160,2,0),"")</f>
        <v>Piked V sit (no supp.)</v>
      </c>
      <c r="BO45" s="26"/>
      <c r="BP45" s="26"/>
      <c r="BQ45" s="26"/>
      <c r="BR45" s="51">
        <f>IF(ISNUMBER(SEARCH($B$16,BS45)),MAX($BR$8:BR44)+1,0)</f>
        <v>37</v>
      </c>
      <c r="BS45" s="58" t="s">
        <v>56</v>
      </c>
      <c r="BT45" s="26"/>
      <c r="BU45" s="26"/>
      <c r="BV45" s="51" t="str">
        <f>IFERROR(VLOOKUP(ROWS($BS$9:BS45),$BR$9:$BS$160,2,0),"")</f>
        <v>Piked V sit (no supp.)</v>
      </c>
      <c r="BW45" s="26"/>
      <c r="BX45" s="26"/>
      <c r="BY45" s="26"/>
      <c r="BZ45" s="51">
        <f>IF(ISNUMBER(SEARCH($B$17,CA45)),MAX($BZ$8:BZ44)+1,0)</f>
        <v>37</v>
      </c>
      <c r="CA45" s="58" t="s">
        <v>56</v>
      </c>
      <c r="CB45" s="26"/>
      <c r="CC45" s="26"/>
      <c r="CD45" s="51" t="str">
        <f>IFERROR(VLOOKUP(ROWS($CA$9:CA45),$BZ$9:$CA$160,2,0),"")</f>
        <v>Piked V sit (no supp.)</v>
      </c>
      <c r="CE45" s="26"/>
      <c r="CF45" s="26"/>
      <c r="CG45" s="26"/>
      <c r="CH45" s="51">
        <f>IF(ISNUMBER(SEARCH($B$18,CI45)),MAX($CH$8:CH44)+1,0)</f>
        <v>37</v>
      </c>
      <c r="CI45" s="58" t="s">
        <v>56</v>
      </c>
      <c r="CJ45" s="26"/>
      <c r="CK45" s="26"/>
      <c r="CL45" s="51" t="str">
        <f>IFERROR(VLOOKUP(ROWS($CI$9:CI44),$CH$9:$CI$160,2,0),"")</f>
        <v>Swedish Fall</v>
      </c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</row>
    <row r="46" spans="1:110" hidden="1" x14ac:dyDescent="0.25">
      <c r="A46" s="26"/>
      <c r="B46" s="26"/>
      <c r="C46" s="26"/>
      <c r="D46" s="42"/>
      <c r="E46" s="42"/>
      <c r="F46" s="26"/>
      <c r="G46" s="26"/>
      <c r="H46" s="26"/>
      <c r="I46" s="26"/>
      <c r="J46" s="71" t="str">
        <f>IF(COUNTIF(CQ9:CQ18,"Yes")=1,"Yes","No")</f>
        <v>No</v>
      </c>
      <c r="K46" s="44"/>
      <c r="L46" s="26"/>
      <c r="M46" s="26"/>
      <c r="N46" s="26">
        <f>IF(ISNUMBER(SEARCH($B$9,O46)),MAX($N$8:N45)+1,0)</f>
        <v>38</v>
      </c>
      <c r="O46" s="58" t="s">
        <v>57</v>
      </c>
      <c r="P46" s="26"/>
      <c r="Q46" s="26"/>
      <c r="R46" s="26" t="str">
        <f>IFERROR(VLOOKUP(ROWS($O$9:O46),$N$9:$O$160,2,0),"")</f>
        <v xml:space="preserve">1/2 lever shown (straight or straddled) </v>
      </c>
      <c r="S46" s="26"/>
      <c r="T46" s="26"/>
      <c r="U46" s="26"/>
      <c r="V46" s="26">
        <f>IF(ISNUMBER(SEARCH($B$10,W46)),MAX($V$8:V45)+1,0)</f>
        <v>38</v>
      </c>
      <c r="W46" s="58" t="s">
        <v>57</v>
      </c>
      <c r="X46" s="26"/>
      <c r="Y46" s="26"/>
      <c r="Z46" s="26" t="str">
        <f>IFERROR(VLOOKUP(ROWS($W$9:W46),$V$9:$W$160,2,0),"")</f>
        <v xml:space="preserve">1/2 lever shown (straight or straddled) </v>
      </c>
      <c r="AA46" s="26"/>
      <c r="AB46" s="26"/>
      <c r="AC46" s="26"/>
      <c r="AD46" s="26">
        <f>IF(ISNUMBER(SEARCH($B$11,AE46)),MAX($AD$8:AD45)+1,0)</f>
        <v>38</v>
      </c>
      <c r="AE46" s="58" t="s">
        <v>57</v>
      </c>
      <c r="AF46" s="26"/>
      <c r="AG46" s="26"/>
      <c r="AH46" s="26" t="str">
        <f>IFERROR(VLOOKUP(ROWS($AE$9:AE46),$AD$9:$AE$160,2,0),"")</f>
        <v xml:space="preserve">1/2 lever shown (straight or straddled) </v>
      </c>
      <c r="AI46" s="26"/>
      <c r="AJ46" s="26"/>
      <c r="AK46" s="26"/>
      <c r="AL46" s="26">
        <f>IF(ISNUMBER(SEARCH($B$12,AM46)),MAX($AL$8:AL45)+1,0)</f>
        <v>38</v>
      </c>
      <c r="AM46" s="58" t="s">
        <v>57</v>
      </c>
      <c r="AN46" s="26"/>
      <c r="AO46" s="26"/>
      <c r="AP46" s="26" t="str">
        <f>IFERROR(VLOOKUP(ROWS($AM$9:AM46),$AL$9:$AM$160,2,0),"")</f>
        <v xml:space="preserve">1/2 lever shown (straight or straddled) </v>
      </c>
      <c r="AQ46" s="26"/>
      <c r="AR46" s="26"/>
      <c r="AS46" s="26"/>
      <c r="AT46" s="51">
        <f>IF(ISNUMBER(SEARCH($B$13,AU46)),MAX($AT$8:AT45)+1,0)</f>
        <v>38</v>
      </c>
      <c r="AU46" s="58" t="s">
        <v>57</v>
      </c>
      <c r="AV46" s="26"/>
      <c r="AW46" s="26"/>
      <c r="AX46" s="51" t="str">
        <f>IFERROR(VLOOKUP(ROWS($AU$9:AU46),$AT$9:$AU$160,2,0),"")</f>
        <v xml:space="preserve">1/2 lever shown (straight or straddled) </v>
      </c>
      <c r="AY46" s="26"/>
      <c r="AZ46" s="26"/>
      <c r="BA46" s="26"/>
      <c r="BB46" s="51">
        <f>IF(ISNUMBER(SEARCH($B$14,BC46)),MAX($BB$8:BB45)+1,0)</f>
        <v>38</v>
      </c>
      <c r="BC46" s="58" t="s">
        <v>57</v>
      </c>
      <c r="BD46" s="26"/>
      <c r="BE46" s="26"/>
      <c r="BF46" s="51" t="str">
        <f>IFERROR(VLOOKUP(ROWS($BC$9:BC46),$BB$9:$BC$160,2,0),"")</f>
        <v xml:space="preserve">1/2 lever shown (straight or straddled) </v>
      </c>
      <c r="BG46" s="26"/>
      <c r="BH46" s="26"/>
      <c r="BI46" s="26"/>
      <c r="BJ46" s="51">
        <f>IF(ISNUMBER(SEARCH($B$15,BK46)),MAX($BJ$8:BJ45)+1,0)</f>
        <v>38</v>
      </c>
      <c r="BK46" s="58" t="s">
        <v>57</v>
      </c>
      <c r="BL46" s="26"/>
      <c r="BM46" s="26"/>
      <c r="BN46" s="51" t="str">
        <f>IFERROR(VLOOKUP(ROWS($BK$9:BK46),$BJ$9:$BK$160,2,0),"")</f>
        <v xml:space="preserve">1/2 lever shown (straight or straddled) </v>
      </c>
      <c r="BO46" s="26"/>
      <c r="BP46" s="26"/>
      <c r="BQ46" s="26"/>
      <c r="BR46" s="51">
        <f>IF(ISNUMBER(SEARCH($B$16,BS46)),MAX($BR$8:BR45)+1,0)</f>
        <v>38</v>
      </c>
      <c r="BS46" s="58" t="s">
        <v>57</v>
      </c>
      <c r="BT46" s="26"/>
      <c r="BU46" s="26"/>
      <c r="BV46" s="51" t="str">
        <f>IFERROR(VLOOKUP(ROWS($BS$9:BS46),$BR$9:$BS$160,2,0),"")</f>
        <v xml:space="preserve">1/2 lever shown (straight or straddled) </v>
      </c>
      <c r="BW46" s="26"/>
      <c r="BX46" s="26"/>
      <c r="BY46" s="26"/>
      <c r="BZ46" s="51">
        <f>IF(ISNUMBER(SEARCH($B$17,CA46)),MAX($BZ$8:BZ45)+1,0)</f>
        <v>38</v>
      </c>
      <c r="CA46" s="58" t="s">
        <v>57</v>
      </c>
      <c r="CB46" s="26"/>
      <c r="CC46" s="26"/>
      <c r="CD46" s="51" t="str">
        <f>IFERROR(VLOOKUP(ROWS($CA$9:CA46),$BZ$9:$CA$160,2,0),"")</f>
        <v xml:space="preserve">1/2 lever shown (straight or straddled) </v>
      </c>
      <c r="CE46" s="26"/>
      <c r="CF46" s="26"/>
      <c r="CG46" s="26"/>
      <c r="CH46" s="51">
        <f>IF(ISNUMBER(SEARCH($B$18,CI46)),MAX($CH$8:CH45)+1,0)</f>
        <v>38</v>
      </c>
      <c r="CI46" s="58" t="s">
        <v>57</v>
      </c>
      <c r="CJ46" s="26"/>
      <c r="CK46" s="26"/>
      <c r="CL46" s="51" t="str">
        <f>IFERROR(VLOOKUP(ROWS($CI$9:CI45),$CH$9:$CI$160,2,0),"")</f>
        <v>Piked V sit (no supp.)</v>
      </c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</row>
    <row r="47" spans="1:110" hidden="1" x14ac:dyDescent="0.25">
      <c r="A47" s="26"/>
      <c r="B47" s="26"/>
      <c r="C47" s="26"/>
      <c r="D47" s="42"/>
      <c r="E47" s="42"/>
      <c r="F47" s="26"/>
      <c r="G47" s="26"/>
      <c r="H47" s="26"/>
      <c r="I47" s="26"/>
      <c r="J47" s="70"/>
      <c r="K47" s="26"/>
      <c r="L47" s="26"/>
      <c r="M47" s="26"/>
      <c r="N47" s="26">
        <f>IF(ISNUMBER(SEARCH($B$9,O47)),MAX($N$8:N46)+1,0)</f>
        <v>39</v>
      </c>
      <c r="O47" s="60" t="s">
        <v>58</v>
      </c>
      <c r="P47" s="26"/>
      <c r="Q47" s="26"/>
      <c r="R47" s="26" t="str">
        <f>IFERROR(VLOOKUP(ROWS($O$9:O47),$N$9:$O$160,2,0),"")</f>
        <v>Shoulder stand (no support)</v>
      </c>
      <c r="S47" s="26"/>
      <c r="T47" s="26"/>
      <c r="U47" s="26"/>
      <c r="V47" s="26">
        <f>IF(ISNUMBER(SEARCH($B$10,W47)),MAX($V$8:V46)+1,0)</f>
        <v>39</v>
      </c>
      <c r="W47" s="60" t="s">
        <v>58</v>
      </c>
      <c r="X47" s="26"/>
      <c r="Y47" s="26"/>
      <c r="Z47" s="26" t="str">
        <f>IFERROR(VLOOKUP(ROWS($W$9:W47),$V$9:$W$160,2,0),"")</f>
        <v>Shoulder stand (no support)</v>
      </c>
      <c r="AA47" s="26"/>
      <c r="AB47" s="26"/>
      <c r="AC47" s="26"/>
      <c r="AD47" s="26">
        <f>IF(ISNUMBER(SEARCH($B$11,AE47)),MAX($AD$8:AD46)+1,0)</f>
        <v>39</v>
      </c>
      <c r="AE47" s="60" t="s">
        <v>58</v>
      </c>
      <c r="AF47" s="26"/>
      <c r="AG47" s="26"/>
      <c r="AH47" s="26" t="str">
        <f>IFERROR(VLOOKUP(ROWS($AE$9:AE47),$AD$9:$AE$160,2,0),"")</f>
        <v>Shoulder stand (no support)</v>
      </c>
      <c r="AI47" s="26"/>
      <c r="AJ47" s="26"/>
      <c r="AK47" s="26"/>
      <c r="AL47" s="26">
        <f>IF(ISNUMBER(SEARCH($B$12,AM47)),MAX($AL$8:AL46)+1,0)</f>
        <v>39</v>
      </c>
      <c r="AM47" s="60" t="s">
        <v>58</v>
      </c>
      <c r="AN47" s="26"/>
      <c r="AO47" s="26"/>
      <c r="AP47" s="26" t="str">
        <f>IFERROR(VLOOKUP(ROWS($AM$9:AM47),$AL$9:$AM$160,2,0),"")</f>
        <v>Shoulder stand (no support)</v>
      </c>
      <c r="AQ47" s="26"/>
      <c r="AR47" s="26"/>
      <c r="AS47" s="26"/>
      <c r="AT47" s="51">
        <f>IF(ISNUMBER(SEARCH($B$13,AU47)),MAX($AT$8:AT46)+1,0)</f>
        <v>39</v>
      </c>
      <c r="AU47" s="60" t="s">
        <v>58</v>
      </c>
      <c r="AV47" s="26"/>
      <c r="AW47" s="26"/>
      <c r="AX47" s="51" t="str">
        <f>IFERROR(VLOOKUP(ROWS($AU$9:AU47),$AT$9:$AU$160,2,0),"")</f>
        <v>Shoulder stand (no support)</v>
      </c>
      <c r="AY47" s="26"/>
      <c r="AZ47" s="26"/>
      <c r="BA47" s="26"/>
      <c r="BB47" s="51">
        <f>IF(ISNUMBER(SEARCH($B$14,BC47)),MAX($BB$8:BB46)+1,0)</f>
        <v>39</v>
      </c>
      <c r="BC47" s="60" t="s">
        <v>58</v>
      </c>
      <c r="BD47" s="26"/>
      <c r="BE47" s="26"/>
      <c r="BF47" s="51" t="str">
        <f>IFERROR(VLOOKUP(ROWS($BC$9:BC47),$BB$9:$BC$160,2,0),"")</f>
        <v>Shoulder stand (no support)</v>
      </c>
      <c r="BG47" s="26"/>
      <c r="BH47" s="26"/>
      <c r="BI47" s="26"/>
      <c r="BJ47" s="51">
        <f>IF(ISNUMBER(SEARCH($B$15,BK47)),MAX($BJ$8:BJ46)+1,0)</f>
        <v>39</v>
      </c>
      <c r="BK47" s="60" t="s">
        <v>58</v>
      </c>
      <c r="BL47" s="26"/>
      <c r="BM47" s="26"/>
      <c r="BN47" s="51" t="str">
        <f>IFERROR(VLOOKUP(ROWS($BK$9:BK47),$BJ$9:$BK$160,2,0),"")</f>
        <v>Shoulder stand (no support)</v>
      </c>
      <c r="BO47" s="26"/>
      <c r="BP47" s="26"/>
      <c r="BQ47" s="26"/>
      <c r="BR47" s="51">
        <f>IF(ISNUMBER(SEARCH($B$16,BS47)),MAX($BR$8:BR46)+1,0)</f>
        <v>39</v>
      </c>
      <c r="BS47" s="60" t="s">
        <v>58</v>
      </c>
      <c r="BT47" s="26"/>
      <c r="BU47" s="26"/>
      <c r="BV47" s="51" t="str">
        <f>IFERROR(VLOOKUP(ROWS($BS$9:BS47),$BR$9:$BS$160,2,0),"")</f>
        <v>Shoulder stand (no support)</v>
      </c>
      <c r="BW47" s="26"/>
      <c r="BX47" s="26"/>
      <c r="BY47" s="26"/>
      <c r="BZ47" s="51">
        <f>IF(ISNUMBER(SEARCH($B$17,CA47)),MAX($BZ$8:BZ46)+1,0)</f>
        <v>39</v>
      </c>
      <c r="CA47" s="60" t="s">
        <v>58</v>
      </c>
      <c r="CB47" s="26"/>
      <c r="CC47" s="26"/>
      <c r="CD47" s="51" t="str">
        <f>IFERROR(VLOOKUP(ROWS($CA$9:CA47),$BZ$9:$CA$160,2,0),"")</f>
        <v>Shoulder stand (no support)</v>
      </c>
      <c r="CE47" s="26"/>
      <c r="CF47" s="26"/>
      <c r="CG47" s="26"/>
      <c r="CH47" s="51">
        <f>IF(ISNUMBER(SEARCH($B$18,CI47)),MAX($CH$8:CH46)+1,0)</f>
        <v>39</v>
      </c>
      <c r="CI47" s="60" t="s">
        <v>58</v>
      </c>
      <c r="CJ47" s="26"/>
      <c r="CK47" s="26"/>
      <c r="CL47" s="51" t="str">
        <f>IFERROR(VLOOKUP(ROWS($CI$9:CI46),$CH$9:$CI$160,2,0),"")</f>
        <v xml:space="preserve">1/2 lever shown (straight or straddled) </v>
      </c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</row>
    <row r="48" spans="1:110" hidden="1" x14ac:dyDescent="0.25">
      <c r="A48" s="26"/>
      <c r="B48" s="26"/>
      <c r="C48" s="26"/>
      <c r="D48" s="42"/>
      <c r="E48" s="42"/>
      <c r="F48" s="26"/>
      <c r="G48" s="26"/>
      <c r="H48" s="26"/>
      <c r="I48" s="26"/>
      <c r="J48" s="71">
        <v>2</v>
      </c>
      <c r="K48" s="26"/>
      <c r="L48" s="26"/>
      <c r="M48" s="26"/>
      <c r="N48" s="26">
        <f>IF(ISNUMBER(SEARCH($B$9,O48)),MAX($N$8:N47)+1,0)</f>
        <v>40</v>
      </c>
      <c r="O48" s="59" t="s">
        <v>59</v>
      </c>
      <c r="P48" s="26"/>
      <c r="Q48" s="26"/>
      <c r="R48" s="26" t="str">
        <f>IFERROR(VLOOKUP(ROWS($O$9:O48),$N$9:$O$160,2,0),"")</f>
        <v>F Roll to straddle stand</v>
      </c>
      <c r="S48" s="26"/>
      <c r="T48" s="26"/>
      <c r="U48" s="26"/>
      <c r="V48" s="26">
        <f>IF(ISNUMBER(SEARCH($B$10,W48)),MAX($V$8:V47)+1,0)</f>
        <v>40</v>
      </c>
      <c r="W48" s="59" t="s">
        <v>59</v>
      </c>
      <c r="X48" s="26"/>
      <c r="Y48" s="26"/>
      <c r="Z48" s="26" t="str">
        <f>IFERROR(VLOOKUP(ROWS($W$9:W48),$V$9:$W$160,2,0),"")</f>
        <v>F Roll to straddle stand</v>
      </c>
      <c r="AA48" s="26"/>
      <c r="AB48" s="26"/>
      <c r="AC48" s="26"/>
      <c r="AD48" s="26">
        <f>IF(ISNUMBER(SEARCH($B$11,AE48)),MAX($AD$8:AD47)+1,0)</f>
        <v>40</v>
      </c>
      <c r="AE48" s="59" t="s">
        <v>59</v>
      </c>
      <c r="AF48" s="26"/>
      <c r="AG48" s="26"/>
      <c r="AH48" s="26" t="str">
        <f>IFERROR(VLOOKUP(ROWS($AE$9:AE48),$AD$9:$AE$160,2,0),"")</f>
        <v>F Roll to straddle stand</v>
      </c>
      <c r="AI48" s="26"/>
      <c r="AJ48" s="26"/>
      <c r="AK48" s="26"/>
      <c r="AL48" s="26">
        <f>IF(ISNUMBER(SEARCH($B$12,AM48)),MAX($AL$8:AL47)+1,0)</f>
        <v>40</v>
      </c>
      <c r="AM48" s="59" t="s">
        <v>59</v>
      </c>
      <c r="AN48" s="26"/>
      <c r="AO48" s="26"/>
      <c r="AP48" s="26" t="str">
        <f>IFERROR(VLOOKUP(ROWS($AM$9:AM48),$AL$9:$AM$160,2,0),"")</f>
        <v>F Roll to straddle stand</v>
      </c>
      <c r="AQ48" s="26"/>
      <c r="AR48" s="26"/>
      <c r="AS48" s="26"/>
      <c r="AT48" s="51">
        <f>IF(ISNUMBER(SEARCH($B$13,AU48)),MAX($AT$8:AT47)+1,0)</f>
        <v>40</v>
      </c>
      <c r="AU48" s="59" t="s">
        <v>59</v>
      </c>
      <c r="AV48" s="26"/>
      <c r="AW48" s="26"/>
      <c r="AX48" s="51" t="str">
        <f>IFERROR(VLOOKUP(ROWS($AU$9:AU48),$AT$9:$AU$160,2,0),"")</f>
        <v>F Roll to straddle stand</v>
      </c>
      <c r="AY48" s="26"/>
      <c r="AZ48" s="26"/>
      <c r="BA48" s="26"/>
      <c r="BB48" s="51">
        <f>IF(ISNUMBER(SEARCH($B$14,BC48)),MAX($BB$8:BB47)+1,0)</f>
        <v>40</v>
      </c>
      <c r="BC48" s="59" t="s">
        <v>59</v>
      </c>
      <c r="BD48" s="26"/>
      <c r="BE48" s="26"/>
      <c r="BF48" s="51" t="str">
        <f>IFERROR(VLOOKUP(ROWS($BC$9:BC48),$BB$9:$BC$160,2,0),"")</f>
        <v>F Roll to straddle stand</v>
      </c>
      <c r="BG48" s="26"/>
      <c r="BH48" s="26"/>
      <c r="BI48" s="26"/>
      <c r="BJ48" s="51">
        <f>IF(ISNUMBER(SEARCH($B$15,BK48)),MAX($BJ$8:BJ47)+1,0)</f>
        <v>40</v>
      </c>
      <c r="BK48" s="59" t="s">
        <v>59</v>
      </c>
      <c r="BL48" s="26"/>
      <c r="BM48" s="26"/>
      <c r="BN48" s="51" t="str">
        <f>IFERROR(VLOOKUP(ROWS($BK$9:BK48),$BJ$9:$BK$160,2,0),"")</f>
        <v>F Roll to straddle stand</v>
      </c>
      <c r="BO48" s="26"/>
      <c r="BP48" s="26"/>
      <c r="BQ48" s="26"/>
      <c r="BR48" s="51">
        <f>IF(ISNUMBER(SEARCH($B$16,BS48)),MAX($BR$8:BR47)+1,0)</f>
        <v>40</v>
      </c>
      <c r="BS48" s="59" t="s">
        <v>59</v>
      </c>
      <c r="BT48" s="26"/>
      <c r="BU48" s="26"/>
      <c r="BV48" s="51" t="str">
        <f>IFERROR(VLOOKUP(ROWS($BS$9:BS48),$BR$9:$BS$160,2,0),"")</f>
        <v>F Roll to straddle stand</v>
      </c>
      <c r="BW48" s="26"/>
      <c r="BX48" s="26"/>
      <c r="BY48" s="26"/>
      <c r="BZ48" s="51">
        <f>IF(ISNUMBER(SEARCH($B$17,CA48)),MAX($BZ$8:BZ47)+1,0)</f>
        <v>40</v>
      </c>
      <c r="CA48" s="59" t="s">
        <v>59</v>
      </c>
      <c r="CB48" s="26"/>
      <c r="CC48" s="26"/>
      <c r="CD48" s="51" t="str">
        <f>IFERROR(VLOOKUP(ROWS($CA$9:CA48),$BZ$9:$CA$160,2,0),"")</f>
        <v>F Roll to straddle stand</v>
      </c>
      <c r="CE48" s="26"/>
      <c r="CF48" s="26"/>
      <c r="CG48" s="26"/>
      <c r="CH48" s="51">
        <f>IF(ISNUMBER(SEARCH($B$18,CI48)),MAX($CH$8:CH47)+1,0)</f>
        <v>40</v>
      </c>
      <c r="CI48" s="59" t="s">
        <v>59</v>
      </c>
      <c r="CJ48" s="26"/>
      <c r="CK48" s="26"/>
      <c r="CL48" s="51" t="str">
        <f>IFERROR(VLOOKUP(ROWS($CI$9:CI47),$CH$9:$CI$160,2,0),"")</f>
        <v>Shoulder stand (no support)</v>
      </c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</row>
    <row r="49" spans="1:110" hidden="1" x14ac:dyDescent="0.25">
      <c r="A49" s="26"/>
      <c r="B49" s="26"/>
      <c r="C49" s="26"/>
      <c r="D49" s="42"/>
      <c r="E49" s="42"/>
      <c r="F49" s="26"/>
      <c r="G49" s="26"/>
      <c r="H49" s="26"/>
      <c r="I49" s="26"/>
      <c r="J49" s="41" t="s">
        <v>118</v>
      </c>
      <c r="K49" s="26"/>
      <c r="L49" s="26"/>
      <c r="M49" s="26"/>
      <c r="N49" s="26">
        <f>IF(ISNUMBER(SEARCH($B$9,O49)),MAX($N$8:N48)+1,0)</f>
        <v>41</v>
      </c>
      <c r="O49" s="58" t="s">
        <v>60</v>
      </c>
      <c r="P49" s="26"/>
      <c r="Q49" s="26"/>
      <c r="R49" s="26" t="str">
        <f>IFERROR(VLOOKUP(ROWS($O$9:O49),$N$9:$O$160,2,0),"")</f>
        <v xml:space="preserve">Handstand F roll </v>
      </c>
      <c r="S49" s="26"/>
      <c r="T49" s="26"/>
      <c r="U49" s="26"/>
      <c r="V49" s="26">
        <f>IF(ISNUMBER(SEARCH($B$10,W49)),MAX($V$8:V48)+1,0)</f>
        <v>41</v>
      </c>
      <c r="W49" s="58" t="s">
        <v>60</v>
      </c>
      <c r="X49" s="26"/>
      <c r="Y49" s="26"/>
      <c r="Z49" s="26" t="str">
        <f>IFERROR(VLOOKUP(ROWS($W$9:W49),$V$9:$W$160,2,0),"")</f>
        <v xml:space="preserve">Handstand F roll </v>
      </c>
      <c r="AA49" s="26"/>
      <c r="AB49" s="26"/>
      <c r="AC49" s="26"/>
      <c r="AD49" s="26">
        <f>IF(ISNUMBER(SEARCH($B$11,AE49)),MAX($AD$8:AD48)+1,0)</f>
        <v>41</v>
      </c>
      <c r="AE49" s="58" t="s">
        <v>60</v>
      </c>
      <c r="AF49" s="26"/>
      <c r="AG49" s="26"/>
      <c r="AH49" s="26" t="str">
        <f>IFERROR(VLOOKUP(ROWS($AE$9:AE49),$AD$9:$AE$160,2,0),"")</f>
        <v xml:space="preserve">Handstand F roll </v>
      </c>
      <c r="AI49" s="26"/>
      <c r="AJ49" s="26"/>
      <c r="AK49" s="26"/>
      <c r="AL49" s="26">
        <f>IF(ISNUMBER(SEARCH($B$12,AM49)),MAX($AL$8:AL48)+1,0)</f>
        <v>41</v>
      </c>
      <c r="AM49" s="58" t="s">
        <v>60</v>
      </c>
      <c r="AN49" s="26"/>
      <c r="AO49" s="26"/>
      <c r="AP49" s="26" t="str">
        <f>IFERROR(VLOOKUP(ROWS($AM$9:AM49),$AL$9:$AM$160,2,0),"")</f>
        <v xml:space="preserve">Handstand F roll </v>
      </c>
      <c r="AQ49" s="26"/>
      <c r="AR49" s="26"/>
      <c r="AS49" s="26"/>
      <c r="AT49" s="51">
        <f>IF(ISNUMBER(SEARCH($B$13,AU49)),MAX($AT$8:AT48)+1,0)</f>
        <v>41</v>
      </c>
      <c r="AU49" s="58" t="s">
        <v>60</v>
      </c>
      <c r="AV49" s="26"/>
      <c r="AW49" s="26"/>
      <c r="AX49" s="51" t="str">
        <f>IFERROR(VLOOKUP(ROWS($AU$9:AU49),$AT$9:$AU$160,2,0),"")</f>
        <v xml:space="preserve">Handstand F roll </v>
      </c>
      <c r="AY49" s="26"/>
      <c r="AZ49" s="26"/>
      <c r="BA49" s="26"/>
      <c r="BB49" s="51">
        <f>IF(ISNUMBER(SEARCH($B$14,BC49)),MAX($BB$8:BB48)+1,0)</f>
        <v>41</v>
      </c>
      <c r="BC49" s="58" t="s">
        <v>60</v>
      </c>
      <c r="BD49" s="26"/>
      <c r="BE49" s="26"/>
      <c r="BF49" s="51" t="str">
        <f>IFERROR(VLOOKUP(ROWS($BC$9:BC49),$BB$9:$BC$160,2,0),"")</f>
        <v xml:space="preserve">Handstand F roll </v>
      </c>
      <c r="BG49" s="26"/>
      <c r="BH49" s="26"/>
      <c r="BI49" s="26"/>
      <c r="BJ49" s="51">
        <f>IF(ISNUMBER(SEARCH($B$15,BK49)),MAX($BJ$8:BJ48)+1,0)</f>
        <v>41</v>
      </c>
      <c r="BK49" s="58" t="s">
        <v>60</v>
      </c>
      <c r="BL49" s="26"/>
      <c r="BM49" s="26"/>
      <c r="BN49" s="51" t="str">
        <f>IFERROR(VLOOKUP(ROWS($BK$9:BK49),$BJ$9:$BK$160,2,0),"")</f>
        <v xml:space="preserve">Handstand F roll </v>
      </c>
      <c r="BO49" s="26"/>
      <c r="BP49" s="26"/>
      <c r="BQ49" s="26"/>
      <c r="BR49" s="51">
        <f>IF(ISNUMBER(SEARCH($B$16,BS49)),MAX($BR$8:BR48)+1,0)</f>
        <v>41</v>
      </c>
      <c r="BS49" s="58" t="s">
        <v>60</v>
      </c>
      <c r="BT49" s="26"/>
      <c r="BU49" s="26"/>
      <c r="BV49" s="51" t="str">
        <f>IFERROR(VLOOKUP(ROWS($BS$9:BS49),$BR$9:$BS$160,2,0),"")</f>
        <v xml:space="preserve">Handstand F roll </v>
      </c>
      <c r="BW49" s="26"/>
      <c r="BX49" s="26"/>
      <c r="BY49" s="26"/>
      <c r="BZ49" s="51">
        <f>IF(ISNUMBER(SEARCH($B$17,CA49)),MAX($BZ$8:BZ48)+1,0)</f>
        <v>41</v>
      </c>
      <c r="CA49" s="58" t="s">
        <v>60</v>
      </c>
      <c r="CB49" s="26"/>
      <c r="CC49" s="26"/>
      <c r="CD49" s="51" t="str">
        <f>IFERROR(VLOOKUP(ROWS($CA$9:CA49),$BZ$9:$CA$160,2,0),"")</f>
        <v xml:space="preserve">Handstand F roll </v>
      </c>
      <c r="CE49" s="26"/>
      <c r="CF49" s="26"/>
      <c r="CG49" s="26"/>
      <c r="CH49" s="51">
        <f>IF(ISNUMBER(SEARCH($B$18,CI49)),MAX($CH$8:CH48)+1,0)</f>
        <v>41</v>
      </c>
      <c r="CI49" s="58" t="s">
        <v>60</v>
      </c>
      <c r="CJ49" s="26"/>
      <c r="CK49" s="26"/>
      <c r="CL49" s="51" t="str">
        <f>IFERROR(VLOOKUP(ROWS($CI$9:CI48),$CH$9:$CI$160,2,0),"")</f>
        <v>F Roll to straddle stand</v>
      </c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</row>
    <row r="50" spans="1:110" hidden="1" x14ac:dyDescent="0.25">
      <c r="A50" s="26"/>
      <c r="B50" s="26"/>
      <c r="C50" s="26"/>
      <c r="D50" s="42"/>
      <c r="E50" s="42"/>
      <c r="F50" s="26"/>
      <c r="G50" s="26"/>
      <c r="H50" s="26"/>
      <c r="I50" s="26"/>
      <c r="J50" s="71" t="str">
        <f>IF(A4="Male","Yes",IF(COUNTIF(CP9:CP18,"Yes")&gt;=2,"Yes","No"))</f>
        <v>No</v>
      </c>
      <c r="K50" s="26"/>
      <c r="L50" s="26"/>
      <c r="M50" s="26"/>
      <c r="N50" s="26">
        <f>IF(ISNUMBER(SEARCH($B$9,O50)),MAX($N$8:N49)+1,0)</f>
        <v>42</v>
      </c>
      <c r="O50" s="58" t="s">
        <v>61</v>
      </c>
      <c r="P50" s="26"/>
      <c r="Q50" s="26"/>
      <c r="R50" s="26" t="str">
        <f>IFERROR(VLOOKUP(ROWS($O$9:O50),$N$9:$O$160,2,0),"")</f>
        <v>B Roll to pike stand</v>
      </c>
      <c r="S50" s="26"/>
      <c r="T50" s="26"/>
      <c r="U50" s="26"/>
      <c r="V50" s="26">
        <f>IF(ISNUMBER(SEARCH($B$10,W50)),MAX($V$8:V49)+1,0)</f>
        <v>42</v>
      </c>
      <c r="W50" s="58" t="s">
        <v>61</v>
      </c>
      <c r="X50" s="26"/>
      <c r="Y50" s="26"/>
      <c r="Z50" s="26" t="str">
        <f>IFERROR(VLOOKUP(ROWS($W$9:W50),$V$9:$W$160,2,0),"")</f>
        <v>B Roll to pike stand</v>
      </c>
      <c r="AA50" s="26"/>
      <c r="AB50" s="26"/>
      <c r="AC50" s="26"/>
      <c r="AD50" s="26">
        <f>IF(ISNUMBER(SEARCH($B$11,AE50)),MAX($AD$8:AD49)+1,0)</f>
        <v>42</v>
      </c>
      <c r="AE50" s="58" t="s">
        <v>61</v>
      </c>
      <c r="AF50" s="26"/>
      <c r="AG50" s="26"/>
      <c r="AH50" s="26" t="str">
        <f>IFERROR(VLOOKUP(ROWS($AE$9:AE50),$AD$9:$AE$160,2,0),"")</f>
        <v>B Roll to pike stand</v>
      </c>
      <c r="AI50" s="26"/>
      <c r="AJ50" s="26"/>
      <c r="AK50" s="26"/>
      <c r="AL50" s="26">
        <f>IF(ISNUMBER(SEARCH($B$12,AM50)),MAX($AL$8:AL49)+1,0)</f>
        <v>42</v>
      </c>
      <c r="AM50" s="58" t="s">
        <v>61</v>
      </c>
      <c r="AN50" s="26"/>
      <c r="AO50" s="26"/>
      <c r="AP50" s="26" t="str">
        <f>IFERROR(VLOOKUP(ROWS($AM$9:AM50),$AL$9:$AM$160,2,0),"")</f>
        <v>B Roll to pike stand</v>
      </c>
      <c r="AQ50" s="26"/>
      <c r="AR50" s="26"/>
      <c r="AS50" s="26"/>
      <c r="AT50" s="51">
        <f>IF(ISNUMBER(SEARCH($B$13,AU50)),MAX($AT$8:AT49)+1,0)</f>
        <v>42</v>
      </c>
      <c r="AU50" s="58" t="s">
        <v>61</v>
      </c>
      <c r="AV50" s="26"/>
      <c r="AW50" s="26"/>
      <c r="AX50" s="51" t="str">
        <f>IFERROR(VLOOKUP(ROWS($AU$9:AU50),$AT$9:$AU$160,2,0),"")</f>
        <v>B Roll to pike stand</v>
      </c>
      <c r="AY50" s="26"/>
      <c r="AZ50" s="26"/>
      <c r="BA50" s="26"/>
      <c r="BB50" s="51">
        <f>IF(ISNUMBER(SEARCH($B$14,BC50)),MAX($BB$8:BB49)+1,0)</f>
        <v>42</v>
      </c>
      <c r="BC50" s="58" t="s">
        <v>61</v>
      </c>
      <c r="BD50" s="26"/>
      <c r="BE50" s="26"/>
      <c r="BF50" s="51" t="str">
        <f>IFERROR(VLOOKUP(ROWS($BC$9:BC50),$BB$9:$BC$160,2,0),"")</f>
        <v>B Roll to pike stand</v>
      </c>
      <c r="BG50" s="26"/>
      <c r="BH50" s="26"/>
      <c r="BI50" s="26"/>
      <c r="BJ50" s="51">
        <f>IF(ISNUMBER(SEARCH($B$15,BK50)),MAX($BJ$8:BJ49)+1,0)</f>
        <v>42</v>
      </c>
      <c r="BK50" s="58" t="s">
        <v>61</v>
      </c>
      <c r="BL50" s="26"/>
      <c r="BM50" s="26"/>
      <c r="BN50" s="51" t="str">
        <f>IFERROR(VLOOKUP(ROWS($BK$9:BK50),$BJ$9:$BK$160,2,0),"")</f>
        <v>B Roll to pike stand</v>
      </c>
      <c r="BO50" s="26"/>
      <c r="BP50" s="26"/>
      <c r="BQ50" s="26"/>
      <c r="BR50" s="51">
        <f>IF(ISNUMBER(SEARCH($B$16,BS50)),MAX($BR$8:BR49)+1,0)</f>
        <v>42</v>
      </c>
      <c r="BS50" s="58" t="s">
        <v>61</v>
      </c>
      <c r="BT50" s="26"/>
      <c r="BU50" s="26"/>
      <c r="BV50" s="51" t="str">
        <f>IFERROR(VLOOKUP(ROWS($BS$9:BS50),$BR$9:$BS$160,2,0),"")</f>
        <v>B Roll to pike stand</v>
      </c>
      <c r="BW50" s="26"/>
      <c r="BX50" s="26"/>
      <c r="BY50" s="26"/>
      <c r="BZ50" s="51">
        <f>IF(ISNUMBER(SEARCH($B$17,CA50)),MAX($BZ$8:BZ49)+1,0)</f>
        <v>42</v>
      </c>
      <c r="CA50" s="58" t="s">
        <v>61</v>
      </c>
      <c r="CB50" s="26"/>
      <c r="CC50" s="26"/>
      <c r="CD50" s="51" t="str">
        <f>IFERROR(VLOOKUP(ROWS($CA$9:CA50),$BZ$9:$CA$160,2,0),"")</f>
        <v>B Roll to pike stand</v>
      </c>
      <c r="CE50" s="26"/>
      <c r="CF50" s="26"/>
      <c r="CG50" s="26"/>
      <c r="CH50" s="51">
        <f>IF(ISNUMBER(SEARCH($B$18,CI50)),MAX($CH$8:CH49)+1,0)</f>
        <v>42</v>
      </c>
      <c r="CI50" s="58" t="s">
        <v>61</v>
      </c>
      <c r="CJ50" s="26"/>
      <c r="CK50" s="26"/>
      <c r="CL50" s="51" t="str">
        <f>IFERROR(VLOOKUP(ROWS($CI$9:CI49),$CH$9:$CI$160,2,0),"")</f>
        <v xml:space="preserve">Handstand F roll </v>
      </c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</row>
    <row r="51" spans="1:110" hidden="1" x14ac:dyDescent="0.25">
      <c r="A51" s="26"/>
      <c r="B51" s="26"/>
      <c r="C51" s="26"/>
      <c r="D51" s="42"/>
      <c r="E51" s="42"/>
      <c r="F51" s="26"/>
      <c r="G51" s="26"/>
      <c r="H51" s="26"/>
      <c r="I51" s="26"/>
      <c r="J51" s="41" t="s">
        <v>114</v>
      </c>
      <c r="K51" s="26"/>
      <c r="L51" s="26"/>
      <c r="M51" s="26"/>
      <c r="N51" s="26">
        <f>IF(ISNUMBER(SEARCH($B$9,O51)),MAX($N$8:N50)+1,0)</f>
        <v>43</v>
      </c>
      <c r="O51" s="58" t="s">
        <v>62</v>
      </c>
      <c r="P51" s="26"/>
      <c r="Q51" s="26"/>
      <c r="R51" s="26" t="str">
        <f>IFERROR(VLOOKUP(ROWS($O$9:O51),$N$9:$O$160,2,0),"")</f>
        <v>Handstand ½ turn</v>
      </c>
      <c r="S51" s="26"/>
      <c r="T51" s="26"/>
      <c r="U51" s="26"/>
      <c r="V51" s="26">
        <f>IF(ISNUMBER(SEARCH($B$10,W51)),MAX($V$8:V50)+1,0)</f>
        <v>43</v>
      </c>
      <c r="W51" s="58" t="s">
        <v>62</v>
      </c>
      <c r="X51" s="26"/>
      <c r="Y51" s="26"/>
      <c r="Z51" s="26" t="str">
        <f>IFERROR(VLOOKUP(ROWS($W$9:W51),$V$9:$W$160,2,0),"")</f>
        <v>Handstand ½ turn</v>
      </c>
      <c r="AA51" s="26"/>
      <c r="AB51" s="26"/>
      <c r="AC51" s="26"/>
      <c r="AD51" s="26">
        <f>IF(ISNUMBER(SEARCH($B$11,AE51)),MAX($AD$8:AD50)+1,0)</f>
        <v>43</v>
      </c>
      <c r="AE51" s="58" t="s">
        <v>62</v>
      </c>
      <c r="AF51" s="26"/>
      <c r="AG51" s="26"/>
      <c r="AH51" s="26" t="str">
        <f>IFERROR(VLOOKUP(ROWS($AE$9:AE51),$AD$9:$AE$160,2,0),"")</f>
        <v>Handstand ½ turn</v>
      </c>
      <c r="AI51" s="26"/>
      <c r="AJ51" s="26"/>
      <c r="AK51" s="26"/>
      <c r="AL51" s="26">
        <f>IF(ISNUMBER(SEARCH($B$12,AM51)),MAX($AL$8:AL50)+1,0)</f>
        <v>43</v>
      </c>
      <c r="AM51" s="58" t="s">
        <v>62</v>
      </c>
      <c r="AN51" s="26"/>
      <c r="AO51" s="26"/>
      <c r="AP51" s="26" t="str">
        <f>IFERROR(VLOOKUP(ROWS($AM$9:AM51),$AL$9:$AM$160,2,0),"")</f>
        <v>Handstand ½ turn</v>
      </c>
      <c r="AQ51" s="26"/>
      <c r="AR51" s="26"/>
      <c r="AS51" s="26"/>
      <c r="AT51" s="51">
        <f>IF(ISNUMBER(SEARCH($B$13,AU51)),MAX($AT$8:AT50)+1,0)</f>
        <v>43</v>
      </c>
      <c r="AU51" s="58" t="s">
        <v>62</v>
      </c>
      <c r="AV51" s="26"/>
      <c r="AW51" s="26"/>
      <c r="AX51" s="51" t="str">
        <f>IFERROR(VLOOKUP(ROWS($AU$9:AU51),$AT$9:$AU$160,2,0),"")</f>
        <v>Handstand ½ turn</v>
      </c>
      <c r="AY51" s="26"/>
      <c r="AZ51" s="26"/>
      <c r="BA51" s="26"/>
      <c r="BB51" s="51">
        <f>IF(ISNUMBER(SEARCH($B$14,BC51)),MAX($BB$8:BB50)+1,0)</f>
        <v>43</v>
      </c>
      <c r="BC51" s="58" t="s">
        <v>62</v>
      </c>
      <c r="BD51" s="26"/>
      <c r="BE51" s="26"/>
      <c r="BF51" s="51" t="str">
        <f>IFERROR(VLOOKUP(ROWS($BC$9:BC51),$BB$9:$BC$160,2,0),"")</f>
        <v>Handstand ½ turn</v>
      </c>
      <c r="BG51" s="26"/>
      <c r="BH51" s="26"/>
      <c r="BI51" s="26"/>
      <c r="BJ51" s="51">
        <f>IF(ISNUMBER(SEARCH($B$15,BK51)),MAX($BJ$8:BJ50)+1,0)</f>
        <v>43</v>
      </c>
      <c r="BK51" s="58" t="s">
        <v>62</v>
      </c>
      <c r="BL51" s="26"/>
      <c r="BM51" s="26"/>
      <c r="BN51" s="51" t="str">
        <f>IFERROR(VLOOKUP(ROWS($BK$9:BK51),$BJ$9:$BK$160,2,0),"")</f>
        <v>Handstand ½ turn</v>
      </c>
      <c r="BO51" s="26"/>
      <c r="BP51" s="26"/>
      <c r="BQ51" s="26"/>
      <c r="BR51" s="51">
        <f>IF(ISNUMBER(SEARCH($B$16,BS51)),MAX($BR$8:BR50)+1,0)</f>
        <v>43</v>
      </c>
      <c r="BS51" s="58" t="s">
        <v>62</v>
      </c>
      <c r="BT51" s="26"/>
      <c r="BU51" s="26"/>
      <c r="BV51" s="51" t="str">
        <f>IFERROR(VLOOKUP(ROWS($BS$9:BS51),$BR$9:$BS$160,2,0),"")</f>
        <v>Handstand ½ turn</v>
      </c>
      <c r="BW51" s="26"/>
      <c r="BX51" s="26"/>
      <c r="BY51" s="26"/>
      <c r="BZ51" s="51">
        <f>IF(ISNUMBER(SEARCH($B$17,CA51)),MAX($BZ$8:BZ50)+1,0)</f>
        <v>43</v>
      </c>
      <c r="CA51" s="58" t="s">
        <v>62</v>
      </c>
      <c r="CB51" s="26"/>
      <c r="CC51" s="26"/>
      <c r="CD51" s="51" t="str">
        <f>IFERROR(VLOOKUP(ROWS($CA$9:CA51),$BZ$9:$CA$160,2,0),"")</f>
        <v>Handstand ½ turn</v>
      </c>
      <c r="CE51" s="26"/>
      <c r="CF51" s="26"/>
      <c r="CG51" s="26"/>
      <c r="CH51" s="51">
        <f>IF(ISNUMBER(SEARCH($B$18,CI51)),MAX($CH$8:CH50)+1,0)</f>
        <v>43</v>
      </c>
      <c r="CI51" s="58" t="s">
        <v>62</v>
      </c>
      <c r="CJ51" s="26"/>
      <c r="CK51" s="26"/>
      <c r="CL51" s="51" t="str">
        <f>IFERROR(VLOOKUP(ROWS($CI$9:CI50),$CH$9:$CI$160,2,0),"")</f>
        <v>B Roll to pike stand</v>
      </c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</row>
    <row r="52" spans="1:110" hidden="1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71" t="str">
        <f>IF(COUNTIF(CR9:CR18,"Yes")&gt;=1,"Yes","No")</f>
        <v>No</v>
      </c>
      <c r="K52" s="26"/>
      <c r="L52" s="26"/>
      <c r="M52" s="26"/>
      <c r="N52" s="26">
        <f>IF(ISNUMBER(SEARCH($B$9,O52)),MAX($N$8:N51)+1,0)</f>
        <v>44</v>
      </c>
      <c r="O52" s="58" t="s">
        <v>69</v>
      </c>
      <c r="P52" s="26"/>
      <c r="Q52" s="26"/>
      <c r="R52" s="26" t="str">
        <f>IFERROR(VLOOKUP(ROWS($O$9:O52),$N$9:$O$160,2,0),"")</f>
        <v>Straddle Bunny Hop to Handstand</v>
      </c>
      <c r="S52" s="26"/>
      <c r="T52" s="26"/>
      <c r="U52" s="26"/>
      <c r="V52" s="26">
        <f>IF(ISNUMBER(SEARCH($B$10,W52)),MAX($V$8:V51)+1,0)</f>
        <v>44</v>
      </c>
      <c r="W52" s="58" t="s">
        <v>69</v>
      </c>
      <c r="X52" s="26"/>
      <c r="Y52" s="26"/>
      <c r="Z52" s="26" t="str">
        <f>IFERROR(VLOOKUP(ROWS($W$9:W52),$V$9:$W$160,2,0),"")</f>
        <v>Straddle Bunny Hop to Handstand</v>
      </c>
      <c r="AA52" s="26"/>
      <c r="AB52" s="26"/>
      <c r="AC52" s="26"/>
      <c r="AD52" s="26">
        <f>IF(ISNUMBER(SEARCH($B$11,AE52)),MAX($AD$8:AD51)+1,0)</f>
        <v>44</v>
      </c>
      <c r="AE52" s="58" t="s">
        <v>69</v>
      </c>
      <c r="AF52" s="26"/>
      <c r="AG52" s="26"/>
      <c r="AH52" s="26" t="str">
        <f>IFERROR(VLOOKUP(ROWS($AE$9:AE52),$AD$9:$AE$160,2,0),"")</f>
        <v>Straddle Bunny Hop to Handstand</v>
      </c>
      <c r="AI52" s="26"/>
      <c r="AJ52" s="26"/>
      <c r="AK52" s="26"/>
      <c r="AL52" s="26">
        <f>IF(ISNUMBER(SEARCH($B$12,AM52)),MAX($AL$8:AL51)+1,0)</f>
        <v>44</v>
      </c>
      <c r="AM52" s="58" t="s">
        <v>69</v>
      </c>
      <c r="AN52" s="26"/>
      <c r="AO52" s="26"/>
      <c r="AP52" s="26" t="str">
        <f>IFERROR(VLOOKUP(ROWS($AM$9:AM52),$AL$9:$AM$160,2,0),"")</f>
        <v>Straddle Bunny Hop to Handstand</v>
      </c>
      <c r="AQ52" s="26"/>
      <c r="AR52" s="26"/>
      <c r="AS52" s="26"/>
      <c r="AT52" s="51">
        <f>IF(ISNUMBER(SEARCH($B$13,AU52)),MAX($AT$8:AT51)+1,0)</f>
        <v>44</v>
      </c>
      <c r="AU52" s="58" t="s">
        <v>69</v>
      </c>
      <c r="AV52" s="26"/>
      <c r="AW52" s="26"/>
      <c r="AX52" s="51" t="str">
        <f>IFERROR(VLOOKUP(ROWS($AU$9:AU52),$AT$9:$AU$160,2,0),"")</f>
        <v>Straddle Bunny Hop to Handstand</v>
      </c>
      <c r="AY52" s="26"/>
      <c r="AZ52" s="26"/>
      <c r="BA52" s="26"/>
      <c r="BB52" s="51">
        <f>IF(ISNUMBER(SEARCH($B$14,BC52)),MAX($BB$8:BB51)+1,0)</f>
        <v>44</v>
      </c>
      <c r="BC52" s="58" t="s">
        <v>69</v>
      </c>
      <c r="BD52" s="26"/>
      <c r="BE52" s="26"/>
      <c r="BF52" s="51" t="str">
        <f>IFERROR(VLOOKUP(ROWS($BC$9:BC52),$BB$9:$BC$160,2,0),"")</f>
        <v>Straddle Bunny Hop to Handstand</v>
      </c>
      <c r="BG52" s="26"/>
      <c r="BH52" s="26"/>
      <c r="BI52" s="26"/>
      <c r="BJ52" s="51">
        <f>IF(ISNUMBER(SEARCH($B$15,BK52)),MAX($BJ$8:BJ51)+1,0)</f>
        <v>44</v>
      </c>
      <c r="BK52" s="58" t="s">
        <v>69</v>
      </c>
      <c r="BL52" s="26"/>
      <c r="BM52" s="26"/>
      <c r="BN52" s="51" t="str">
        <f>IFERROR(VLOOKUP(ROWS($BK$9:BK52),$BJ$9:$BK$160,2,0),"")</f>
        <v>Straddle Bunny Hop to Handstand</v>
      </c>
      <c r="BO52" s="26"/>
      <c r="BP52" s="26"/>
      <c r="BQ52" s="26"/>
      <c r="BR52" s="51">
        <f>IF(ISNUMBER(SEARCH($B$16,BS52)),MAX($BR$8:BR51)+1,0)</f>
        <v>44</v>
      </c>
      <c r="BS52" s="58" t="s">
        <v>69</v>
      </c>
      <c r="BT52" s="26"/>
      <c r="BU52" s="26"/>
      <c r="BV52" s="51" t="str">
        <f>IFERROR(VLOOKUP(ROWS($BS$9:BS52),$BR$9:$BS$160,2,0),"")</f>
        <v>Straddle Bunny Hop to Handstand</v>
      </c>
      <c r="BW52" s="26"/>
      <c r="BX52" s="26"/>
      <c r="BY52" s="26"/>
      <c r="BZ52" s="51">
        <f>IF(ISNUMBER(SEARCH($B$17,CA52)),MAX($BZ$8:BZ51)+1,0)</f>
        <v>44</v>
      </c>
      <c r="CA52" s="58" t="s">
        <v>69</v>
      </c>
      <c r="CB52" s="26"/>
      <c r="CC52" s="26"/>
      <c r="CD52" s="51" t="str">
        <f>IFERROR(VLOOKUP(ROWS($CA$9:CA52),$BZ$9:$CA$160,2,0),"")</f>
        <v>Straddle Bunny Hop to Handstand</v>
      </c>
      <c r="CE52" s="26"/>
      <c r="CF52" s="26"/>
      <c r="CG52" s="26"/>
      <c r="CH52" s="51">
        <f>IF(ISNUMBER(SEARCH($B$18,CI52)),MAX($CH$8:CH51)+1,0)</f>
        <v>44</v>
      </c>
      <c r="CI52" s="58" t="s">
        <v>69</v>
      </c>
      <c r="CJ52" s="26"/>
      <c r="CK52" s="26"/>
      <c r="CL52" s="51" t="str">
        <f>IFERROR(VLOOKUP(ROWS($CI$9:CI51),$CH$9:$CI$160,2,0),"")</f>
        <v>Handstand ½ turn</v>
      </c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</row>
    <row r="53" spans="1:110" hidden="1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70"/>
      <c r="K53" s="26"/>
      <c r="L53" s="26"/>
      <c r="M53" s="26"/>
      <c r="N53" s="26">
        <f>IF(ISNUMBER(SEARCH($B$9,O53)),MAX($N$8:N52)+1,0)</f>
        <v>45</v>
      </c>
      <c r="O53" s="58" t="s">
        <v>63</v>
      </c>
      <c r="P53" s="26"/>
      <c r="Q53" s="26"/>
      <c r="R53" s="26" t="str">
        <f>IFERROR(VLOOKUP(ROWS($O$9:O53),$N$9:$O$160,2,0),"")</f>
        <v>Single Leg Circle</v>
      </c>
      <c r="S53" s="26"/>
      <c r="T53" s="26"/>
      <c r="U53" s="26"/>
      <c r="V53" s="26">
        <f>IF(ISNUMBER(SEARCH($B$10,W53)),MAX($V$8:V52)+1,0)</f>
        <v>45</v>
      </c>
      <c r="W53" s="58" t="s">
        <v>63</v>
      </c>
      <c r="X53" s="26"/>
      <c r="Y53" s="26"/>
      <c r="Z53" s="26" t="str">
        <f>IFERROR(VLOOKUP(ROWS($W$9:W53),$V$9:$W$160,2,0),"")</f>
        <v>Single Leg Circle</v>
      </c>
      <c r="AA53" s="26"/>
      <c r="AB53" s="26"/>
      <c r="AC53" s="26"/>
      <c r="AD53" s="26">
        <f>IF(ISNUMBER(SEARCH($B$11,AE53)),MAX($AD$8:AD52)+1,0)</f>
        <v>45</v>
      </c>
      <c r="AE53" s="58" t="s">
        <v>63</v>
      </c>
      <c r="AF53" s="26"/>
      <c r="AG53" s="26"/>
      <c r="AH53" s="26" t="str">
        <f>IFERROR(VLOOKUP(ROWS($AE$9:AE53),$AD$9:$AE$160,2,0),"")</f>
        <v>Single Leg Circle</v>
      </c>
      <c r="AI53" s="26"/>
      <c r="AJ53" s="26"/>
      <c r="AK53" s="26"/>
      <c r="AL53" s="26">
        <f>IF(ISNUMBER(SEARCH($B$12,AM53)),MAX($AL$8:AL52)+1,0)</f>
        <v>45</v>
      </c>
      <c r="AM53" s="58" t="s">
        <v>63</v>
      </c>
      <c r="AN53" s="26"/>
      <c r="AO53" s="26"/>
      <c r="AP53" s="26" t="str">
        <f>IFERROR(VLOOKUP(ROWS($AM$9:AM53),$AL$9:$AM$160,2,0),"")</f>
        <v>Single Leg Circle</v>
      </c>
      <c r="AQ53" s="26"/>
      <c r="AR53" s="26"/>
      <c r="AS53" s="26"/>
      <c r="AT53" s="51">
        <f>IF(ISNUMBER(SEARCH($B$13,AU53)),MAX($AT$8:AT52)+1,0)</f>
        <v>45</v>
      </c>
      <c r="AU53" s="58" t="s">
        <v>63</v>
      </c>
      <c r="AV53" s="26"/>
      <c r="AW53" s="26"/>
      <c r="AX53" s="51" t="str">
        <f>IFERROR(VLOOKUP(ROWS($AU$9:AU53),$AT$9:$AU$160,2,0),"")</f>
        <v>Single Leg Circle</v>
      </c>
      <c r="AY53" s="26"/>
      <c r="AZ53" s="26"/>
      <c r="BA53" s="26"/>
      <c r="BB53" s="51">
        <f>IF(ISNUMBER(SEARCH($B$14,BC53)),MAX($BB$8:BB52)+1,0)</f>
        <v>45</v>
      </c>
      <c r="BC53" s="58" t="s">
        <v>63</v>
      </c>
      <c r="BD53" s="26"/>
      <c r="BE53" s="26"/>
      <c r="BF53" s="51" t="str">
        <f>IFERROR(VLOOKUP(ROWS($BC$9:BC53),$BB$9:$BC$160,2,0),"")</f>
        <v>Single Leg Circle</v>
      </c>
      <c r="BG53" s="26"/>
      <c r="BH53" s="26"/>
      <c r="BI53" s="26"/>
      <c r="BJ53" s="51">
        <f>IF(ISNUMBER(SEARCH($B$15,BK53)),MAX($BJ$8:BJ52)+1,0)</f>
        <v>45</v>
      </c>
      <c r="BK53" s="58" t="s">
        <v>63</v>
      </c>
      <c r="BL53" s="26"/>
      <c r="BM53" s="26"/>
      <c r="BN53" s="51" t="str">
        <f>IFERROR(VLOOKUP(ROWS($BK$9:BK53),$BJ$9:$BK$160,2,0),"")</f>
        <v>Single Leg Circle</v>
      </c>
      <c r="BO53" s="26"/>
      <c r="BP53" s="26"/>
      <c r="BQ53" s="26"/>
      <c r="BR53" s="51">
        <f>IF(ISNUMBER(SEARCH($B$16,BS53)),MAX($BR$8:BR52)+1,0)</f>
        <v>45</v>
      </c>
      <c r="BS53" s="58" t="s">
        <v>63</v>
      </c>
      <c r="BT53" s="26"/>
      <c r="BU53" s="26"/>
      <c r="BV53" s="51" t="str">
        <f>IFERROR(VLOOKUP(ROWS($BS$9:BS53),$BR$9:$BS$160,2,0),"")</f>
        <v>Single Leg Circle</v>
      </c>
      <c r="BW53" s="26"/>
      <c r="BX53" s="26"/>
      <c r="BY53" s="26"/>
      <c r="BZ53" s="51">
        <f>IF(ISNUMBER(SEARCH($B$17,CA53)),MAX($BZ$8:BZ52)+1,0)</f>
        <v>45</v>
      </c>
      <c r="CA53" s="58" t="s">
        <v>63</v>
      </c>
      <c r="CB53" s="26"/>
      <c r="CC53" s="26"/>
      <c r="CD53" s="51" t="str">
        <f>IFERROR(VLOOKUP(ROWS($CA$9:CA53),$BZ$9:$CA$160,2,0),"")</f>
        <v>Single Leg Circle</v>
      </c>
      <c r="CE53" s="26"/>
      <c r="CF53" s="26"/>
      <c r="CG53" s="26"/>
      <c r="CH53" s="51">
        <f>IF(ISNUMBER(SEARCH($B$18,CI53)),MAX($CH$8:CH52)+1,0)</f>
        <v>45</v>
      </c>
      <c r="CI53" s="58" t="s">
        <v>63</v>
      </c>
      <c r="CJ53" s="26"/>
      <c r="CK53" s="26"/>
      <c r="CL53" s="51" t="str">
        <f>IFERROR(VLOOKUP(ROWS($CI$9:CI52),$CH$9:$CI$160,2,0),"")</f>
        <v>Straddle Bunny Hop to Handstand</v>
      </c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</row>
    <row r="54" spans="1:110" hidden="1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 t="b">
        <f>IF(D5=J34,IF(J52="Yes","Yes","No"),IF(D5=J33,IF(J50="Yes","Yes","No")))</f>
        <v>0</v>
      </c>
      <c r="K54" s="26"/>
      <c r="L54" s="26"/>
      <c r="M54" s="26"/>
      <c r="N54" s="26">
        <f>IF(ISNUMBER(SEARCH($B$9,O54)),MAX($N$8:N53)+1,0)</f>
        <v>46</v>
      </c>
      <c r="O54" s="60" t="s">
        <v>64</v>
      </c>
      <c r="P54" s="26"/>
      <c r="Q54" s="26"/>
      <c r="R54" s="26" t="str">
        <f>IFERROR(VLOOKUP(ROWS($O$9:O54),$N$9:$O$160,2,0),"")</f>
        <v>Backward walkover</v>
      </c>
      <c r="S54" s="26"/>
      <c r="T54" s="26"/>
      <c r="U54" s="26"/>
      <c r="V54" s="26">
        <f>IF(ISNUMBER(SEARCH($B$10,W54)),MAX($V$8:V53)+1,0)</f>
        <v>46</v>
      </c>
      <c r="W54" s="60" t="s">
        <v>64</v>
      </c>
      <c r="X54" s="26"/>
      <c r="Y54" s="26"/>
      <c r="Z54" s="26" t="str">
        <f>IFERROR(VLOOKUP(ROWS($W$9:W54),$V$9:$W$160,2,0),"")</f>
        <v>Backward walkover</v>
      </c>
      <c r="AA54" s="26"/>
      <c r="AB54" s="26"/>
      <c r="AC54" s="26"/>
      <c r="AD54" s="26">
        <f>IF(ISNUMBER(SEARCH($B$11,AE54)),MAX($AD$8:AD53)+1,0)</f>
        <v>46</v>
      </c>
      <c r="AE54" s="60" t="s">
        <v>64</v>
      </c>
      <c r="AF54" s="26"/>
      <c r="AG54" s="26"/>
      <c r="AH54" s="26" t="str">
        <f>IFERROR(VLOOKUP(ROWS($AE$9:AE54),$AD$9:$AE$160,2,0),"")</f>
        <v>Backward walkover</v>
      </c>
      <c r="AI54" s="26"/>
      <c r="AJ54" s="26"/>
      <c r="AK54" s="26"/>
      <c r="AL54" s="26">
        <f>IF(ISNUMBER(SEARCH($B$12,AM54)),MAX($AL$8:AL53)+1,0)</f>
        <v>46</v>
      </c>
      <c r="AM54" s="60" t="s">
        <v>64</v>
      </c>
      <c r="AN54" s="26"/>
      <c r="AO54" s="26"/>
      <c r="AP54" s="26" t="str">
        <f>IFERROR(VLOOKUP(ROWS($AM$9:AM54),$AL$9:$AM$160,2,0),"")</f>
        <v>Backward walkover</v>
      </c>
      <c r="AQ54" s="26"/>
      <c r="AR54" s="26"/>
      <c r="AS54" s="26"/>
      <c r="AT54" s="51">
        <f>IF(ISNUMBER(SEARCH($B$13,AU54)),MAX($AT$8:AT53)+1,0)</f>
        <v>46</v>
      </c>
      <c r="AU54" s="60" t="s">
        <v>64</v>
      </c>
      <c r="AV54" s="26"/>
      <c r="AW54" s="26"/>
      <c r="AX54" s="51" t="str">
        <f>IFERROR(VLOOKUP(ROWS($AU$9:AU54),$AT$9:$AU$160,2,0),"")</f>
        <v>Backward walkover</v>
      </c>
      <c r="AY54" s="26"/>
      <c r="AZ54" s="26"/>
      <c r="BA54" s="26"/>
      <c r="BB54" s="51">
        <f>IF(ISNUMBER(SEARCH($B$14,BC54)),MAX($BB$8:BB53)+1,0)</f>
        <v>46</v>
      </c>
      <c r="BC54" s="60" t="s">
        <v>64</v>
      </c>
      <c r="BD54" s="26"/>
      <c r="BE54" s="26"/>
      <c r="BF54" s="51" t="str">
        <f>IFERROR(VLOOKUP(ROWS($BC$9:BC54),$BB$9:$BC$160,2,0),"")</f>
        <v>Backward walkover</v>
      </c>
      <c r="BG54" s="26"/>
      <c r="BH54" s="26"/>
      <c r="BI54" s="26"/>
      <c r="BJ54" s="51">
        <f>IF(ISNUMBER(SEARCH($B$15,BK54)),MAX($BJ$8:BJ53)+1,0)</f>
        <v>46</v>
      </c>
      <c r="BK54" s="60" t="s">
        <v>64</v>
      </c>
      <c r="BL54" s="26"/>
      <c r="BM54" s="26"/>
      <c r="BN54" s="51" t="str">
        <f>IFERROR(VLOOKUP(ROWS($BK$9:BK54),$BJ$9:$BK$160,2,0),"")</f>
        <v>Backward walkover</v>
      </c>
      <c r="BO54" s="26"/>
      <c r="BP54" s="26"/>
      <c r="BQ54" s="26"/>
      <c r="BR54" s="51">
        <f>IF(ISNUMBER(SEARCH($B$16,BS54)),MAX($BR$8:BR53)+1,0)</f>
        <v>46</v>
      </c>
      <c r="BS54" s="60" t="s">
        <v>64</v>
      </c>
      <c r="BT54" s="26"/>
      <c r="BU54" s="26"/>
      <c r="BV54" s="51" t="str">
        <f>IFERROR(VLOOKUP(ROWS($BS$9:BS54),$BR$9:$BS$160,2,0),"")</f>
        <v>Backward walkover</v>
      </c>
      <c r="BW54" s="26"/>
      <c r="BX54" s="26"/>
      <c r="BY54" s="26"/>
      <c r="BZ54" s="51">
        <f>IF(ISNUMBER(SEARCH($B$17,CA54)),MAX($BZ$8:BZ53)+1,0)</f>
        <v>46</v>
      </c>
      <c r="CA54" s="60" t="s">
        <v>64</v>
      </c>
      <c r="CB54" s="26"/>
      <c r="CC54" s="26"/>
      <c r="CD54" s="51" t="str">
        <f>IFERROR(VLOOKUP(ROWS($CA$9:CA54),$BZ$9:$CA$160,2,0),"")</f>
        <v>Backward walkover</v>
      </c>
      <c r="CE54" s="26"/>
      <c r="CF54" s="26"/>
      <c r="CG54" s="26"/>
      <c r="CH54" s="51">
        <f>IF(ISNUMBER(SEARCH($B$18,CI54)),MAX($CH$8:CH53)+1,0)</f>
        <v>46</v>
      </c>
      <c r="CI54" s="60" t="s">
        <v>64</v>
      </c>
      <c r="CJ54" s="26"/>
      <c r="CK54" s="26"/>
      <c r="CL54" s="51" t="str">
        <f>IFERROR(VLOOKUP(ROWS($CI$9:CI53),$CH$9:$CI$160,2,0),"")</f>
        <v>Single Leg Circle</v>
      </c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</row>
    <row r="55" spans="1:110" hidden="1" x14ac:dyDescent="0.25">
      <c r="A55" s="26"/>
      <c r="B55" s="26"/>
      <c r="C55" s="26"/>
      <c r="D55" s="26"/>
      <c r="E55" s="26"/>
      <c r="F55" s="26"/>
      <c r="G55" s="26"/>
      <c r="H55" s="26"/>
      <c r="I55" s="26"/>
      <c r="K55" s="26"/>
      <c r="L55" s="26"/>
      <c r="M55" s="26"/>
      <c r="N55" s="26">
        <f>IF(ISNUMBER(SEARCH($B$9,O55)),MAX($N$8:N54)+1,0)</f>
        <v>47</v>
      </c>
      <c r="O55" s="58" t="s">
        <v>65</v>
      </c>
      <c r="P55" s="26"/>
      <c r="Q55" s="26"/>
      <c r="R55" s="26" t="str">
        <f>IFERROR(VLOOKUP(ROWS($O$9:O55),$N$9:$O$160,2,0),"")</f>
        <v>Cartwheel ¼ turn in (Front to Back)↓</v>
      </c>
      <c r="S55" s="26"/>
      <c r="T55" s="26"/>
      <c r="U55" s="26"/>
      <c r="V55" s="26">
        <f>IF(ISNUMBER(SEARCH($B$10,W55)),MAX($V$8:V54)+1,0)</f>
        <v>47</v>
      </c>
      <c r="W55" s="58" t="s">
        <v>65</v>
      </c>
      <c r="X55" s="26"/>
      <c r="Y55" s="26"/>
      <c r="Z55" s="26" t="str">
        <f>IFERROR(VLOOKUP(ROWS($W$9:W55),$V$9:$W$160,2,0),"")</f>
        <v>Cartwheel ¼ turn in (Front to Back)↓</v>
      </c>
      <c r="AA55" s="26"/>
      <c r="AB55" s="26"/>
      <c r="AC55" s="26"/>
      <c r="AD55" s="26">
        <f>IF(ISNUMBER(SEARCH($B$11,AE55)),MAX($AD$8:AD54)+1,0)</f>
        <v>47</v>
      </c>
      <c r="AE55" s="58" t="s">
        <v>65</v>
      </c>
      <c r="AF55" s="26"/>
      <c r="AG55" s="26"/>
      <c r="AH55" s="26" t="str">
        <f>IFERROR(VLOOKUP(ROWS($AE$9:AE55),$AD$9:$AE$160,2,0),"")</f>
        <v>Cartwheel ¼ turn in (Front to Back)↓</v>
      </c>
      <c r="AI55" s="26"/>
      <c r="AJ55" s="26"/>
      <c r="AK55" s="26"/>
      <c r="AL55" s="26">
        <f>IF(ISNUMBER(SEARCH($B$12,AM55)),MAX($AL$8:AL54)+1,0)</f>
        <v>47</v>
      </c>
      <c r="AM55" s="58" t="s">
        <v>65</v>
      </c>
      <c r="AN55" s="26"/>
      <c r="AO55" s="26"/>
      <c r="AP55" s="26" t="str">
        <f>IFERROR(VLOOKUP(ROWS($AM$9:AM55),$AL$9:$AM$160,2,0),"")</f>
        <v>Cartwheel ¼ turn in (Front to Back)↓</v>
      </c>
      <c r="AQ55" s="26"/>
      <c r="AR55" s="26"/>
      <c r="AS55" s="26"/>
      <c r="AT55" s="51">
        <f>IF(ISNUMBER(SEARCH($B$13,AU55)),MAX($AT$8:AT54)+1,0)</f>
        <v>47</v>
      </c>
      <c r="AU55" s="58" t="s">
        <v>65</v>
      </c>
      <c r="AV55" s="26"/>
      <c r="AW55" s="26"/>
      <c r="AX55" s="51" t="str">
        <f>IFERROR(VLOOKUP(ROWS($AU$9:AU55),$AT$9:$AU$160,2,0),"")</f>
        <v>Cartwheel ¼ turn in (Front to Back)↓</v>
      </c>
      <c r="AY55" s="26"/>
      <c r="AZ55" s="26"/>
      <c r="BA55" s="26"/>
      <c r="BB55" s="51">
        <f>IF(ISNUMBER(SEARCH($B$14,BC55)),MAX($BB$8:BB54)+1,0)</f>
        <v>47</v>
      </c>
      <c r="BC55" s="58" t="s">
        <v>65</v>
      </c>
      <c r="BD55" s="26"/>
      <c r="BE55" s="26"/>
      <c r="BF55" s="51" t="str">
        <f>IFERROR(VLOOKUP(ROWS($BC$9:BC55),$BB$9:$BC$160,2,0),"")</f>
        <v>Cartwheel ¼ turn in (Front to Back)↓</v>
      </c>
      <c r="BG55" s="26"/>
      <c r="BH55" s="26"/>
      <c r="BI55" s="26"/>
      <c r="BJ55" s="51">
        <f>IF(ISNUMBER(SEARCH($B$15,BK55)),MAX($BJ$8:BJ54)+1,0)</f>
        <v>47</v>
      </c>
      <c r="BK55" s="58" t="s">
        <v>65</v>
      </c>
      <c r="BL55" s="26"/>
      <c r="BM55" s="26"/>
      <c r="BN55" s="51" t="str">
        <f>IFERROR(VLOOKUP(ROWS($BK$9:BK55),$BJ$9:$BK$160,2,0),"")</f>
        <v>Cartwheel ¼ turn in (Front to Back)↓</v>
      </c>
      <c r="BO55" s="26"/>
      <c r="BP55" s="26"/>
      <c r="BQ55" s="26"/>
      <c r="BR55" s="51">
        <f>IF(ISNUMBER(SEARCH($B$16,BS55)),MAX($BR$8:BR54)+1,0)</f>
        <v>47</v>
      </c>
      <c r="BS55" s="58" t="s">
        <v>65</v>
      </c>
      <c r="BT55" s="26"/>
      <c r="BU55" s="26"/>
      <c r="BV55" s="51" t="str">
        <f>IFERROR(VLOOKUP(ROWS($BS$9:BS55),$BR$9:$BS$160,2,0),"")</f>
        <v>Cartwheel ¼ turn in (Front to Back)↓</v>
      </c>
      <c r="BW55" s="26"/>
      <c r="BX55" s="26"/>
      <c r="BY55" s="26"/>
      <c r="BZ55" s="51">
        <f>IF(ISNUMBER(SEARCH($B$17,CA55)),MAX($BZ$8:BZ54)+1,0)</f>
        <v>47</v>
      </c>
      <c r="CA55" s="58" t="s">
        <v>65</v>
      </c>
      <c r="CB55" s="26"/>
      <c r="CC55" s="26"/>
      <c r="CD55" s="51" t="str">
        <f>IFERROR(VLOOKUP(ROWS($CA$9:CA55),$BZ$9:$CA$160,2,0),"")</f>
        <v>Cartwheel ¼ turn in (Front to Back)↓</v>
      </c>
      <c r="CE55" s="26"/>
      <c r="CF55" s="26"/>
      <c r="CG55" s="26"/>
      <c r="CH55" s="51">
        <f>IF(ISNUMBER(SEARCH($B$18,CI55)),MAX($CH$8:CH54)+1,0)</f>
        <v>47</v>
      </c>
      <c r="CI55" s="58" t="s">
        <v>65</v>
      </c>
      <c r="CJ55" s="26"/>
      <c r="CK55" s="26"/>
      <c r="CL55" s="51" t="str">
        <f>IFERROR(VLOOKUP(ROWS($CI$9:CI54),$CH$9:$CI$160,2,0),"")</f>
        <v>Backward walkover</v>
      </c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</row>
    <row r="56" spans="1:110" hidden="1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41" t="s">
        <v>90</v>
      </c>
      <c r="K56" s="26"/>
      <c r="L56" s="26"/>
      <c r="M56" s="26"/>
      <c r="N56" s="26">
        <f>IF(ISNUMBER(SEARCH($B$9,O56)),MAX($N$8:N55)+1,0)</f>
        <v>48</v>
      </c>
      <c r="O56" s="58" t="s">
        <v>66</v>
      </c>
      <c r="P56" s="26"/>
      <c r="Q56" s="26"/>
      <c r="R56" s="26" t="str">
        <f>IFERROR(VLOOKUP(ROWS($O$9:O56),$N$9:$O$160,2,0),"")</f>
        <v>Cartwheel ¼ turn out</v>
      </c>
      <c r="S56" s="26"/>
      <c r="T56" s="26"/>
      <c r="U56" s="26"/>
      <c r="V56" s="26">
        <f>IF(ISNUMBER(SEARCH($B$10,W56)),MAX($V$8:V55)+1,0)</f>
        <v>48</v>
      </c>
      <c r="W56" s="58" t="s">
        <v>66</v>
      </c>
      <c r="X56" s="26"/>
      <c r="Y56" s="26"/>
      <c r="Z56" s="26" t="str">
        <f>IFERROR(VLOOKUP(ROWS($W$9:W56),$V$9:$W$160,2,0),"")</f>
        <v>Cartwheel ¼ turn out</v>
      </c>
      <c r="AA56" s="26"/>
      <c r="AB56" s="26"/>
      <c r="AC56" s="26"/>
      <c r="AD56" s="26">
        <f>IF(ISNUMBER(SEARCH($B$11,AE56)),MAX($AD$8:AD55)+1,0)</f>
        <v>48</v>
      </c>
      <c r="AE56" s="58" t="s">
        <v>66</v>
      </c>
      <c r="AF56" s="26"/>
      <c r="AG56" s="26"/>
      <c r="AH56" s="26" t="str">
        <f>IFERROR(VLOOKUP(ROWS($AE$9:AE56),$AD$9:$AE$160,2,0),"")</f>
        <v>Cartwheel ¼ turn out</v>
      </c>
      <c r="AI56" s="26"/>
      <c r="AJ56" s="26"/>
      <c r="AK56" s="26"/>
      <c r="AL56" s="26">
        <f>IF(ISNUMBER(SEARCH($B$12,AM56)),MAX($AL$8:AL55)+1,0)</f>
        <v>48</v>
      </c>
      <c r="AM56" s="58" t="s">
        <v>66</v>
      </c>
      <c r="AN56" s="26"/>
      <c r="AO56" s="26"/>
      <c r="AP56" s="26" t="str">
        <f>IFERROR(VLOOKUP(ROWS($AM$9:AM56),$AL$9:$AM$160,2,0),"")</f>
        <v>Cartwheel ¼ turn out</v>
      </c>
      <c r="AQ56" s="26"/>
      <c r="AR56" s="26"/>
      <c r="AS56" s="26"/>
      <c r="AT56" s="51">
        <f>IF(ISNUMBER(SEARCH($B$13,AU56)),MAX($AT$8:AT55)+1,0)</f>
        <v>48</v>
      </c>
      <c r="AU56" s="58" t="s">
        <v>66</v>
      </c>
      <c r="AV56" s="26"/>
      <c r="AW56" s="26"/>
      <c r="AX56" s="51" t="str">
        <f>IFERROR(VLOOKUP(ROWS($AU$9:AU56),$AT$9:$AU$160,2,0),"")</f>
        <v>Cartwheel ¼ turn out</v>
      </c>
      <c r="AY56" s="26"/>
      <c r="AZ56" s="26"/>
      <c r="BA56" s="26"/>
      <c r="BB56" s="51">
        <f>IF(ISNUMBER(SEARCH($B$14,BC56)),MAX($BB$8:BB55)+1,0)</f>
        <v>48</v>
      </c>
      <c r="BC56" s="58" t="s">
        <v>66</v>
      </c>
      <c r="BD56" s="26"/>
      <c r="BE56" s="26"/>
      <c r="BF56" s="51" t="str">
        <f>IFERROR(VLOOKUP(ROWS($BC$9:BC56),$BB$9:$BC$160,2,0),"")</f>
        <v>Cartwheel ¼ turn out</v>
      </c>
      <c r="BG56" s="26"/>
      <c r="BH56" s="26"/>
      <c r="BI56" s="26"/>
      <c r="BJ56" s="51">
        <f>IF(ISNUMBER(SEARCH($B$15,BK56)),MAX($BJ$8:BJ55)+1,0)</f>
        <v>48</v>
      </c>
      <c r="BK56" s="58" t="s">
        <v>66</v>
      </c>
      <c r="BL56" s="26"/>
      <c r="BM56" s="26"/>
      <c r="BN56" s="51" t="str">
        <f>IFERROR(VLOOKUP(ROWS($BK$9:BK56),$BJ$9:$BK$160,2,0),"")</f>
        <v>Cartwheel ¼ turn out</v>
      </c>
      <c r="BO56" s="26"/>
      <c r="BP56" s="26"/>
      <c r="BQ56" s="26"/>
      <c r="BR56" s="51">
        <f>IF(ISNUMBER(SEARCH($B$16,BS56)),MAX($BR$8:BR55)+1,0)</f>
        <v>48</v>
      </c>
      <c r="BS56" s="58" t="s">
        <v>66</v>
      </c>
      <c r="BT56" s="26"/>
      <c r="BU56" s="26"/>
      <c r="BV56" s="51" t="str">
        <f>IFERROR(VLOOKUP(ROWS($BS$9:BS56),$BR$9:$BS$160,2,0),"")</f>
        <v>Cartwheel ¼ turn out</v>
      </c>
      <c r="BW56" s="26"/>
      <c r="BX56" s="26"/>
      <c r="BY56" s="26"/>
      <c r="BZ56" s="51">
        <f>IF(ISNUMBER(SEARCH($B$17,CA56)),MAX($BZ$8:BZ55)+1,0)</f>
        <v>48</v>
      </c>
      <c r="CA56" s="58" t="s">
        <v>66</v>
      </c>
      <c r="CB56" s="26"/>
      <c r="CC56" s="26"/>
      <c r="CD56" s="51" t="str">
        <f>IFERROR(VLOOKUP(ROWS($CA$9:CA56),$BZ$9:$CA$160,2,0),"")</f>
        <v>Cartwheel ¼ turn out</v>
      </c>
      <c r="CE56" s="26"/>
      <c r="CF56" s="26"/>
      <c r="CG56" s="26"/>
      <c r="CH56" s="51">
        <f>IF(ISNUMBER(SEARCH($B$18,CI56)),MAX($CH$8:CH55)+1,0)</f>
        <v>48</v>
      </c>
      <c r="CI56" s="58" t="s">
        <v>66</v>
      </c>
      <c r="CJ56" s="26"/>
      <c r="CK56" s="26"/>
      <c r="CL56" s="51" t="str">
        <f>IFERROR(VLOOKUP(ROWS($CI$9:CI55),$CH$9:$CI$160,2,0),"")</f>
        <v>Cartwheel ¼ turn in (Front to Back)↓</v>
      </c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</row>
    <row r="57" spans="1:110" hidden="1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71" t="str">
        <f>IF(J46="Yes",IF(J54="Yes","Yes","No"),"No")</f>
        <v>No</v>
      </c>
      <c r="K57" s="26"/>
      <c r="L57" s="26"/>
      <c r="M57" s="26"/>
      <c r="N57" s="26">
        <f>IF(ISNUMBER(SEARCH($B$9,O57)),MAX($N$8:N56)+1,0)</f>
        <v>49</v>
      </c>
      <c r="O57" s="58" t="s">
        <v>67</v>
      </c>
      <c r="P57" s="26"/>
      <c r="Q57" s="26"/>
      <c r="R57" s="26" t="str">
        <f>IFERROR(VLOOKUP(ROWS($O$9:O57),$N$9:$O$160,2,0),"")</f>
        <v xml:space="preserve">1 Arm Cartwheel </v>
      </c>
      <c r="S57" s="26"/>
      <c r="T57" s="26"/>
      <c r="U57" s="26"/>
      <c r="V57" s="26">
        <f>IF(ISNUMBER(SEARCH($B$10,W57)),MAX($V$8:V56)+1,0)</f>
        <v>49</v>
      </c>
      <c r="W57" s="58" t="s">
        <v>67</v>
      </c>
      <c r="X57" s="26"/>
      <c r="Y57" s="26"/>
      <c r="Z57" s="26" t="str">
        <f>IFERROR(VLOOKUP(ROWS($W$9:W57),$V$9:$W$160,2,0),"")</f>
        <v xml:space="preserve">1 Arm Cartwheel </v>
      </c>
      <c r="AA57" s="26"/>
      <c r="AB57" s="26"/>
      <c r="AC57" s="26"/>
      <c r="AD57" s="26">
        <f>IF(ISNUMBER(SEARCH($B$11,AE57)),MAX($AD$8:AD56)+1,0)</f>
        <v>49</v>
      </c>
      <c r="AE57" s="58" t="s">
        <v>67</v>
      </c>
      <c r="AF57" s="26"/>
      <c r="AG57" s="26"/>
      <c r="AH57" s="26" t="str">
        <f>IFERROR(VLOOKUP(ROWS($AE$9:AE57),$AD$9:$AE$160,2,0),"")</f>
        <v xml:space="preserve">1 Arm Cartwheel </v>
      </c>
      <c r="AI57" s="26"/>
      <c r="AJ57" s="26"/>
      <c r="AK57" s="26"/>
      <c r="AL57" s="26">
        <f>IF(ISNUMBER(SEARCH($B$12,AM57)),MAX($AL$8:AL56)+1,0)</f>
        <v>49</v>
      </c>
      <c r="AM57" s="58" t="s">
        <v>67</v>
      </c>
      <c r="AN57" s="26"/>
      <c r="AO57" s="26"/>
      <c r="AP57" s="26" t="str">
        <f>IFERROR(VLOOKUP(ROWS($AM$9:AM57),$AL$9:$AM$160,2,0),"")</f>
        <v xml:space="preserve">1 Arm Cartwheel </v>
      </c>
      <c r="AQ57" s="26"/>
      <c r="AR57" s="26"/>
      <c r="AS57" s="26"/>
      <c r="AT57" s="51">
        <f>IF(ISNUMBER(SEARCH($B$13,AU57)),MAX($AT$8:AT56)+1,0)</f>
        <v>49</v>
      </c>
      <c r="AU57" s="58" t="s">
        <v>67</v>
      </c>
      <c r="AV57" s="26"/>
      <c r="AW57" s="26"/>
      <c r="AX57" s="51" t="str">
        <f>IFERROR(VLOOKUP(ROWS($AU$9:AU57),$AT$9:$AU$160,2,0),"")</f>
        <v xml:space="preserve">1 Arm Cartwheel </v>
      </c>
      <c r="AY57" s="26"/>
      <c r="AZ57" s="26"/>
      <c r="BA57" s="26"/>
      <c r="BB57" s="51">
        <f>IF(ISNUMBER(SEARCH($B$14,BC57)),MAX($BB$8:BB56)+1,0)</f>
        <v>49</v>
      </c>
      <c r="BC57" s="58" t="s">
        <v>67</v>
      </c>
      <c r="BD57" s="26"/>
      <c r="BE57" s="26"/>
      <c r="BF57" s="51" t="str">
        <f>IFERROR(VLOOKUP(ROWS($BC$9:BC57),$BB$9:$BC$160,2,0),"")</f>
        <v xml:space="preserve">1 Arm Cartwheel </v>
      </c>
      <c r="BG57" s="26"/>
      <c r="BH57" s="26"/>
      <c r="BI57" s="26"/>
      <c r="BJ57" s="51">
        <f>IF(ISNUMBER(SEARCH($B$15,BK57)),MAX($BJ$8:BJ56)+1,0)</f>
        <v>49</v>
      </c>
      <c r="BK57" s="58" t="s">
        <v>67</v>
      </c>
      <c r="BL57" s="26"/>
      <c r="BM57" s="26"/>
      <c r="BN57" s="51" t="str">
        <f>IFERROR(VLOOKUP(ROWS($BK$9:BK57),$BJ$9:$BK$160,2,0),"")</f>
        <v xml:space="preserve">1 Arm Cartwheel </v>
      </c>
      <c r="BO57" s="26"/>
      <c r="BP57" s="26"/>
      <c r="BQ57" s="26"/>
      <c r="BR57" s="51">
        <f>IF(ISNUMBER(SEARCH($B$16,BS57)),MAX($BR$8:BR56)+1,0)</f>
        <v>49</v>
      </c>
      <c r="BS57" s="58" t="s">
        <v>67</v>
      </c>
      <c r="BT57" s="26"/>
      <c r="BU57" s="26"/>
      <c r="BV57" s="51" t="str">
        <f>IFERROR(VLOOKUP(ROWS($BS$9:BS57),$BR$9:$BS$160,2,0),"")</f>
        <v xml:space="preserve">1 Arm Cartwheel </v>
      </c>
      <c r="BW57" s="26"/>
      <c r="BX57" s="26"/>
      <c r="BY57" s="26"/>
      <c r="BZ57" s="51">
        <f>IF(ISNUMBER(SEARCH($B$17,CA57)),MAX($BZ$8:BZ56)+1,0)</f>
        <v>49</v>
      </c>
      <c r="CA57" s="58" t="s">
        <v>67</v>
      </c>
      <c r="CB57" s="26"/>
      <c r="CC57" s="26"/>
      <c r="CD57" s="51" t="str">
        <f>IFERROR(VLOOKUP(ROWS($CA$9:CA57),$BZ$9:$CA$160,2,0),"")</f>
        <v xml:space="preserve">1 Arm Cartwheel </v>
      </c>
      <c r="CE57" s="26"/>
      <c r="CF57" s="26"/>
      <c r="CG57" s="26"/>
      <c r="CH57" s="51">
        <f>IF(ISNUMBER(SEARCH($B$18,CI57)),MAX($CH$8:CH56)+1,0)</f>
        <v>49</v>
      </c>
      <c r="CI57" s="58" t="s">
        <v>67</v>
      </c>
      <c r="CJ57" s="26"/>
      <c r="CK57" s="26"/>
      <c r="CL57" s="51" t="str">
        <f>IFERROR(VLOOKUP(ROWS($CI$9:CI56),$CH$9:$CI$160,2,0),"")</f>
        <v>Cartwheel ¼ turn out</v>
      </c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</row>
    <row r="58" spans="1:110" x14ac:dyDescent="0.25">
      <c r="A58" s="26"/>
      <c r="B58" s="26"/>
      <c r="C58" s="26"/>
      <c r="D58" s="26"/>
      <c r="E58" s="26"/>
      <c r="F58" s="26"/>
      <c r="G58" s="26"/>
      <c r="H58" s="26"/>
      <c r="I58" s="26"/>
      <c r="K58" s="26"/>
      <c r="L58" s="26"/>
      <c r="M58" s="26"/>
      <c r="N58" s="26">
        <f>IF(ISNUMBER(SEARCH($B$9,O58)),MAX($N$8:N57)+1,0)</f>
        <v>50</v>
      </c>
      <c r="O58" s="58" t="s">
        <v>68</v>
      </c>
      <c r="P58" s="26"/>
      <c r="Q58" s="26"/>
      <c r="R58" s="26" t="str">
        <f>IFERROR(VLOOKUP(ROWS($O$9:O58),$N$9:$O$160,2,0),"")</f>
        <v>2 x side C/wheels (opt. entry / exit)</v>
      </c>
      <c r="S58" s="26"/>
      <c r="T58" s="26"/>
      <c r="U58" s="26"/>
      <c r="V58" s="26">
        <f>IF(ISNUMBER(SEARCH($B$10,W58)),MAX($V$8:V57)+1,0)</f>
        <v>50</v>
      </c>
      <c r="W58" s="58" t="s">
        <v>68</v>
      </c>
      <c r="X58" s="26"/>
      <c r="Y58" s="26"/>
      <c r="Z58" s="26" t="str">
        <f>IFERROR(VLOOKUP(ROWS($W$9:W58),$V$9:$W$160,2,0),"")</f>
        <v>2 x side C/wheels (opt. entry / exit)</v>
      </c>
      <c r="AA58" s="26"/>
      <c r="AB58" s="26"/>
      <c r="AC58" s="26"/>
      <c r="AD58" s="26">
        <f>IF(ISNUMBER(SEARCH($B$11,AE58)),MAX($AD$8:AD57)+1,0)</f>
        <v>50</v>
      </c>
      <c r="AE58" s="58" t="s">
        <v>68</v>
      </c>
      <c r="AF58" s="26"/>
      <c r="AG58" s="26"/>
      <c r="AH58" s="26" t="str">
        <f>IFERROR(VLOOKUP(ROWS($AE$9:AE58),$AD$9:$AE$160,2,0),"")</f>
        <v>2 x side C/wheels (opt. entry / exit)</v>
      </c>
      <c r="AI58" s="26"/>
      <c r="AJ58" s="26"/>
      <c r="AK58" s="26"/>
      <c r="AL58" s="26">
        <f>IF(ISNUMBER(SEARCH($B$12,AM58)),MAX($AL$8:AL57)+1,0)</f>
        <v>50</v>
      </c>
      <c r="AM58" s="58" t="s">
        <v>68</v>
      </c>
      <c r="AN58" s="26"/>
      <c r="AO58" s="26"/>
      <c r="AP58" s="26" t="str">
        <f>IFERROR(VLOOKUP(ROWS($AM$9:AM58),$AL$9:$AM$160,2,0),"")</f>
        <v>2 x side C/wheels (opt. entry / exit)</v>
      </c>
      <c r="AQ58" s="26"/>
      <c r="AR58" s="26"/>
      <c r="AS58" s="26"/>
      <c r="AT58" s="51">
        <f>IF(ISNUMBER(SEARCH($B$13,AU58)),MAX($AT$8:AT57)+1,0)</f>
        <v>50</v>
      </c>
      <c r="AU58" s="58" t="s">
        <v>68</v>
      </c>
      <c r="AV58" s="26"/>
      <c r="AW58" s="26"/>
      <c r="AX58" s="51" t="str">
        <f>IFERROR(VLOOKUP(ROWS($AU$9:AU58),$AT$9:$AU$160,2,0),"")</f>
        <v>2 x side C/wheels (opt. entry / exit)</v>
      </c>
      <c r="AY58" s="26"/>
      <c r="AZ58" s="26"/>
      <c r="BA58" s="26"/>
      <c r="BB58" s="51">
        <f>IF(ISNUMBER(SEARCH($B$14,BC58)),MAX($BB$8:BB57)+1,0)</f>
        <v>50</v>
      </c>
      <c r="BC58" s="58" t="s">
        <v>68</v>
      </c>
      <c r="BD58" s="26"/>
      <c r="BE58" s="26"/>
      <c r="BF58" s="51" t="str">
        <f>IFERROR(VLOOKUP(ROWS($BC$9:BC58),$BB$9:$BC$160,2,0),"")</f>
        <v>2 x side C/wheels (opt. entry / exit)</v>
      </c>
      <c r="BG58" s="26"/>
      <c r="BH58" s="26"/>
      <c r="BI58" s="26"/>
      <c r="BJ58" s="51">
        <f>IF(ISNUMBER(SEARCH($B$15,BK58)),MAX($BJ$8:BJ57)+1,0)</f>
        <v>50</v>
      </c>
      <c r="BK58" s="58" t="s">
        <v>68</v>
      </c>
      <c r="BL58" s="26"/>
      <c r="BM58" s="26"/>
      <c r="BN58" s="51" t="str">
        <f>IFERROR(VLOOKUP(ROWS($BK$9:BK58),$BJ$9:$BK$160,2,0),"")</f>
        <v>2 x side C/wheels (opt. entry / exit)</v>
      </c>
      <c r="BO58" s="26"/>
      <c r="BP58" s="26"/>
      <c r="BQ58" s="26"/>
      <c r="BR58" s="51">
        <f>IF(ISNUMBER(SEARCH($B$16,BS58)),MAX($BR$8:BR57)+1,0)</f>
        <v>50</v>
      </c>
      <c r="BS58" s="58" t="s">
        <v>68</v>
      </c>
      <c r="BT58" s="26"/>
      <c r="BU58" s="26"/>
      <c r="BV58" s="51" t="str">
        <f>IFERROR(VLOOKUP(ROWS($BS$9:BS58),$BR$9:$BS$160,2,0),"")</f>
        <v>2 x side C/wheels (opt. entry / exit)</v>
      </c>
      <c r="BW58" s="26"/>
      <c r="BX58" s="26"/>
      <c r="BY58" s="26"/>
      <c r="BZ58" s="51">
        <f>IF(ISNUMBER(SEARCH($B$17,CA58)),MAX($BZ$8:BZ57)+1,0)</f>
        <v>50</v>
      </c>
      <c r="CA58" s="58" t="s">
        <v>68</v>
      </c>
      <c r="CB58" s="26"/>
      <c r="CC58" s="26"/>
      <c r="CD58" s="51" t="str">
        <f>IFERROR(VLOOKUP(ROWS($CA$9:CA58),$BZ$9:$CA$160,2,0),"")</f>
        <v>2 x side C/wheels (opt. entry / exit)</v>
      </c>
      <c r="CE58" s="26"/>
      <c r="CF58" s="26"/>
      <c r="CG58" s="26"/>
      <c r="CH58" s="51">
        <f>IF(ISNUMBER(SEARCH($B$18,CI58)),MAX($CH$8:CH57)+1,0)</f>
        <v>50</v>
      </c>
      <c r="CI58" s="58" t="s">
        <v>68</v>
      </c>
      <c r="CJ58" s="26"/>
      <c r="CK58" s="26"/>
      <c r="CL58" s="51" t="str">
        <f>IFERROR(VLOOKUP(ROWS($CI$9:CI57),$CH$9:$CI$160,2,0),"")</f>
        <v xml:space="preserve">1 Arm Cartwheel </v>
      </c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</row>
    <row r="59" spans="1:110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41"/>
      <c r="K59" s="26"/>
      <c r="L59" s="26"/>
      <c r="M59" s="26"/>
      <c r="N59" s="26">
        <f>IF(ISNUMBER(SEARCH($B$9,O59)),MAX($N$8:N58)+1,0)</f>
        <v>51</v>
      </c>
      <c r="O59" s="58" t="s">
        <v>89</v>
      </c>
      <c r="P59" s="26"/>
      <c r="Q59" s="26"/>
      <c r="R59" s="26" t="str">
        <f>IFERROR(VLOOKUP(ROWS($O$9:O59),$N$9:$O$160,2,0),"")</f>
        <v>Dive C/wheel (must show flight)</v>
      </c>
      <c r="S59" s="26"/>
      <c r="T59" s="26"/>
      <c r="U59" s="26"/>
      <c r="V59" s="26">
        <f>IF(ISNUMBER(SEARCH($B$10,W59)),MAX($V$8:V58)+1,0)</f>
        <v>51</v>
      </c>
      <c r="W59" s="58" t="s">
        <v>89</v>
      </c>
      <c r="X59" s="26"/>
      <c r="Y59" s="26"/>
      <c r="Z59" s="26" t="str">
        <f>IFERROR(VLOOKUP(ROWS($W$9:W59),$V$9:$W$160,2,0),"")</f>
        <v>Dive C/wheel (must show flight)</v>
      </c>
      <c r="AA59" s="26"/>
      <c r="AB59" s="26"/>
      <c r="AC59" s="26"/>
      <c r="AD59" s="26">
        <f>IF(ISNUMBER(SEARCH($B$11,AE59)),MAX($AD$8:AD58)+1,0)</f>
        <v>51</v>
      </c>
      <c r="AE59" s="58" t="s">
        <v>89</v>
      </c>
      <c r="AF59" s="26"/>
      <c r="AG59" s="26"/>
      <c r="AH59" s="26" t="str">
        <f>IFERROR(VLOOKUP(ROWS($AE$9:AE59),$AD$9:$AE$160,2,0),"")</f>
        <v>Dive C/wheel (must show flight)</v>
      </c>
      <c r="AI59" s="26"/>
      <c r="AJ59" s="26"/>
      <c r="AK59" s="26"/>
      <c r="AL59" s="26">
        <f>IF(ISNUMBER(SEARCH($B$12,AM59)),MAX($AL$8:AL58)+1,0)</f>
        <v>51</v>
      </c>
      <c r="AM59" s="58" t="s">
        <v>89</v>
      </c>
      <c r="AN59" s="26"/>
      <c r="AO59" s="26"/>
      <c r="AP59" s="26" t="str">
        <f>IFERROR(VLOOKUP(ROWS($AM$9:AM59),$AL$9:$AM$160,2,0),"")</f>
        <v>Dive C/wheel (must show flight)</v>
      </c>
      <c r="AQ59" s="26"/>
      <c r="AR59" s="26"/>
      <c r="AS59" s="26"/>
      <c r="AT59" s="51">
        <f>IF(ISNUMBER(SEARCH($B$13,AU59)),MAX($AT$8:AT58)+1,0)</f>
        <v>51</v>
      </c>
      <c r="AU59" s="58" t="s">
        <v>89</v>
      </c>
      <c r="AV59" s="26"/>
      <c r="AW59" s="26"/>
      <c r="AX59" s="51" t="str">
        <f>IFERROR(VLOOKUP(ROWS($AU$9:AU59),$AT$9:$AU$160,2,0),"")</f>
        <v>Dive C/wheel (must show flight)</v>
      </c>
      <c r="AY59" s="26"/>
      <c r="AZ59" s="26"/>
      <c r="BA59" s="26"/>
      <c r="BB59" s="51">
        <f>IF(ISNUMBER(SEARCH($B$14,BC59)),MAX($BB$8:BB58)+1,0)</f>
        <v>51</v>
      </c>
      <c r="BC59" s="58" t="s">
        <v>89</v>
      </c>
      <c r="BD59" s="26"/>
      <c r="BE59" s="26"/>
      <c r="BF59" s="51" t="str">
        <f>IFERROR(VLOOKUP(ROWS($BC$9:BC59),$BB$9:$BC$160,2,0),"")</f>
        <v>Dive C/wheel (must show flight)</v>
      </c>
      <c r="BG59" s="26"/>
      <c r="BH59" s="26"/>
      <c r="BI59" s="26"/>
      <c r="BJ59" s="51">
        <f>IF(ISNUMBER(SEARCH($B$15,BK59)),MAX($BJ$8:BJ58)+1,0)</f>
        <v>51</v>
      </c>
      <c r="BK59" s="58" t="s">
        <v>89</v>
      </c>
      <c r="BL59" s="26"/>
      <c r="BM59" s="26"/>
      <c r="BN59" s="51" t="str">
        <f>IFERROR(VLOOKUP(ROWS($BK$9:BK59),$BJ$9:$BK$160,2,0),"")</f>
        <v>Dive C/wheel (must show flight)</v>
      </c>
      <c r="BO59" s="26"/>
      <c r="BP59" s="26"/>
      <c r="BQ59" s="26"/>
      <c r="BR59" s="51">
        <f>IF(ISNUMBER(SEARCH($B$16,BS59)),MAX($BR$8:BR58)+1,0)</f>
        <v>51</v>
      </c>
      <c r="BS59" s="58" t="s">
        <v>89</v>
      </c>
      <c r="BT59" s="26"/>
      <c r="BU59" s="26"/>
      <c r="BV59" s="51" t="str">
        <f>IFERROR(VLOOKUP(ROWS($BS$9:BS59),$BR$9:$BS$160,2,0),"")</f>
        <v>Dive C/wheel (must show flight)</v>
      </c>
      <c r="BW59" s="26"/>
      <c r="BX59" s="26"/>
      <c r="BY59" s="26"/>
      <c r="BZ59" s="51">
        <f>IF(ISNUMBER(SEARCH($B$17,CA59)),MAX($BZ$8:BZ58)+1,0)</f>
        <v>51</v>
      </c>
      <c r="CA59" s="58" t="s">
        <v>89</v>
      </c>
      <c r="CB59" s="26"/>
      <c r="CC59" s="26"/>
      <c r="CD59" s="51" t="str">
        <f>IFERROR(VLOOKUP(ROWS($CA$9:CA59),$BZ$9:$CA$160,2,0),"")</f>
        <v>Dive C/wheel (must show flight)</v>
      </c>
      <c r="CE59" s="26"/>
      <c r="CF59" s="26"/>
      <c r="CG59" s="26"/>
      <c r="CH59" s="51">
        <f>IF(ISNUMBER(SEARCH($B$18,CI59)),MAX($CH$8:CH58)+1,0)</f>
        <v>51</v>
      </c>
      <c r="CI59" s="58" t="s">
        <v>89</v>
      </c>
      <c r="CJ59" s="26"/>
      <c r="CK59" s="26"/>
      <c r="CL59" s="51" t="str">
        <f>IFERROR(VLOOKUP(ROWS($CI$9:CI58),$CH$9:$CI$160,2,0),"")</f>
        <v>2 x side C/wheels (opt. entry / exit)</v>
      </c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</row>
    <row r="60" spans="1:110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>
        <f>IF(ISNUMBER(SEARCH($B$9,O60)),MAX($N$8:N59)+1,0)</f>
        <v>52</v>
      </c>
      <c r="O60" s="58" t="s">
        <v>88</v>
      </c>
      <c r="P60" s="26"/>
      <c r="Q60" s="26"/>
      <c r="R60" s="26" t="str">
        <f>IFERROR(VLOOKUP(ROWS($O$9:O60),$N$9:$O$160,2,0),"")</f>
        <v>Roundoff</v>
      </c>
      <c r="S60" s="26"/>
      <c r="T60" s="26"/>
      <c r="U60" s="26"/>
      <c r="V60" s="26">
        <f>IF(ISNUMBER(SEARCH($B$10,W60)),MAX($V$8:V59)+1,0)</f>
        <v>52</v>
      </c>
      <c r="W60" s="58" t="s">
        <v>88</v>
      </c>
      <c r="X60" s="26"/>
      <c r="Y60" s="26"/>
      <c r="Z60" s="26" t="str">
        <f>IFERROR(VLOOKUP(ROWS($W$9:W60),$V$9:$W$160,2,0),"")</f>
        <v>Roundoff</v>
      </c>
      <c r="AA60" s="26"/>
      <c r="AB60" s="26"/>
      <c r="AC60" s="26"/>
      <c r="AD60" s="26">
        <f>IF(ISNUMBER(SEARCH($B$11,AE60)),MAX($AD$8:AD59)+1,0)</f>
        <v>52</v>
      </c>
      <c r="AE60" s="58" t="s">
        <v>88</v>
      </c>
      <c r="AF60" s="26"/>
      <c r="AG60" s="26"/>
      <c r="AH60" s="26" t="str">
        <f>IFERROR(VLOOKUP(ROWS($AE$9:AE60),$AD$9:$AE$160,2,0),"")</f>
        <v>Roundoff</v>
      </c>
      <c r="AI60" s="26"/>
      <c r="AJ60" s="26"/>
      <c r="AK60" s="26"/>
      <c r="AL60" s="26">
        <f>IF(ISNUMBER(SEARCH($B$12,AM60)),MAX($AL$8:AL59)+1,0)</f>
        <v>52</v>
      </c>
      <c r="AM60" s="58" t="s">
        <v>88</v>
      </c>
      <c r="AN60" s="26"/>
      <c r="AO60" s="26"/>
      <c r="AP60" s="26" t="str">
        <f>IFERROR(VLOOKUP(ROWS($AM$9:AM60),$AL$9:$AM$160,2,0),"")</f>
        <v>Roundoff</v>
      </c>
      <c r="AQ60" s="26"/>
      <c r="AR60" s="26"/>
      <c r="AS60" s="26"/>
      <c r="AT60" s="51">
        <f>IF(ISNUMBER(SEARCH($B$13,AU60)),MAX($AT$8:AT59)+1,0)</f>
        <v>52</v>
      </c>
      <c r="AU60" s="58" t="s">
        <v>88</v>
      </c>
      <c r="AV60" s="26"/>
      <c r="AW60" s="26"/>
      <c r="AX60" s="51" t="str">
        <f>IFERROR(VLOOKUP(ROWS($AU$9:AU60),$AT$9:$AU$160,2,0),"")</f>
        <v>Roundoff</v>
      </c>
      <c r="AY60" s="26"/>
      <c r="AZ60" s="26"/>
      <c r="BA60" s="26"/>
      <c r="BB60" s="51">
        <f>IF(ISNUMBER(SEARCH($B$14,BC60)),MAX($BB$8:BB59)+1,0)</f>
        <v>52</v>
      </c>
      <c r="BC60" s="58" t="s">
        <v>88</v>
      </c>
      <c r="BD60" s="26"/>
      <c r="BE60" s="26"/>
      <c r="BF60" s="51" t="str">
        <f>IFERROR(VLOOKUP(ROWS($BC$9:BC60),$BB$9:$BC$160,2,0),"")</f>
        <v>Roundoff</v>
      </c>
      <c r="BG60" s="26"/>
      <c r="BH60" s="26"/>
      <c r="BI60" s="26"/>
      <c r="BJ60" s="51">
        <f>IF(ISNUMBER(SEARCH($B$15,BK60)),MAX($BJ$8:BJ59)+1,0)</f>
        <v>52</v>
      </c>
      <c r="BK60" s="58" t="s">
        <v>88</v>
      </c>
      <c r="BL60" s="26"/>
      <c r="BM60" s="26"/>
      <c r="BN60" s="51" t="str">
        <f>IFERROR(VLOOKUP(ROWS($BK$9:BK60),$BJ$9:$BK$160,2,0),"")</f>
        <v>Roundoff</v>
      </c>
      <c r="BO60" s="26"/>
      <c r="BP60" s="26"/>
      <c r="BQ60" s="26"/>
      <c r="BR60" s="51">
        <f>IF(ISNUMBER(SEARCH($B$16,BS60)),MAX($BR$8:BR59)+1,0)</f>
        <v>52</v>
      </c>
      <c r="BS60" s="58" t="s">
        <v>88</v>
      </c>
      <c r="BT60" s="26"/>
      <c r="BU60" s="26"/>
      <c r="BV60" s="51" t="str">
        <f>IFERROR(VLOOKUP(ROWS($BS$9:BS60),$BR$9:$BS$160,2,0),"")</f>
        <v>Roundoff</v>
      </c>
      <c r="BW60" s="26"/>
      <c r="BX60" s="26"/>
      <c r="BY60" s="26"/>
      <c r="BZ60" s="51">
        <f>IF(ISNUMBER(SEARCH($B$17,CA60)),MAX($BZ$8:BZ59)+1,0)</f>
        <v>52</v>
      </c>
      <c r="CA60" s="58" t="s">
        <v>88</v>
      </c>
      <c r="CB60" s="26"/>
      <c r="CC60" s="26"/>
      <c r="CD60" s="51" t="str">
        <f>IFERROR(VLOOKUP(ROWS($CA$9:CA60),$BZ$9:$CA$160,2,0),"")</f>
        <v>Roundoff</v>
      </c>
      <c r="CE60" s="26"/>
      <c r="CF60" s="26"/>
      <c r="CG60" s="26"/>
      <c r="CH60" s="51">
        <f>IF(ISNUMBER(SEARCH($B$18,CI60)),MAX($CH$8:CH59)+1,0)</f>
        <v>52</v>
      </c>
      <c r="CI60" s="58" t="s">
        <v>88</v>
      </c>
      <c r="CJ60" s="26"/>
      <c r="CK60" s="26"/>
      <c r="CL60" s="51" t="str">
        <f>IFERROR(VLOOKUP(ROWS($CI$9:CI59),$CH$9:$CI$160,2,0),"")</f>
        <v>Dive C/wheel (must show flight)</v>
      </c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</row>
    <row r="61" spans="1:110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>
        <f>IF(ISNUMBER(SEARCH($B$9,O61)),MAX($N$8:N60)+1,0)</f>
        <v>53</v>
      </c>
      <c r="O61" s="58" t="s">
        <v>87</v>
      </c>
      <c r="P61" s="26"/>
      <c r="Q61" s="26"/>
      <c r="R61" s="26" t="str">
        <f>IFERROR(VLOOKUP(ROWS($O$9:O61),$N$9:$O$160,2,0),"")</f>
        <v>Roundoff jump (optional shape)</v>
      </c>
      <c r="S61" s="26"/>
      <c r="T61" s="26"/>
      <c r="U61" s="26"/>
      <c r="V61" s="26">
        <f>IF(ISNUMBER(SEARCH($B$10,W61)),MAX($V$8:V60)+1,0)</f>
        <v>53</v>
      </c>
      <c r="W61" s="58" t="s">
        <v>87</v>
      </c>
      <c r="X61" s="26"/>
      <c r="Y61" s="26"/>
      <c r="Z61" s="26" t="str">
        <f>IFERROR(VLOOKUP(ROWS($W$9:W61),$V$9:$W$160,2,0),"")</f>
        <v>Roundoff jump (optional shape)</v>
      </c>
      <c r="AA61" s="26"/>
      <c r="AB61" s="26"/>
      <c r="AC61" s="26"/>
      <c r="AD61" s="26">
        <f>IF(ISNUMBER(SEARCH($B$11,AE61)),MAX($AD$8:AD60)+1,0)</f>
        <v>53</v>
      </c>
      <c r="AE61" s="58" t="s">
        <v>87</v>
      </c>
      <c r="AF61" s="26"/>
      <c r="AG61" s="26"/>
      <c r="AH61" s="26" t="str">
        <f>IFERROR(VLOOKUP(ROWS($AE$9:AE61),$AD$9:$AE$160,2,0),"")</f>
        <v>Roundoff jump (optional shape)</v>
      </c>
      <c r="AI61" s="26"/>
      <c r="AJ61" s="26"/>
      <c r="AK61" s="26"/>
      <c r="AL61" s="26">
        <f>IF(ISNUMBER(SEARCH($B$12,AM61)),MAX($AL$8:AL60)+1,0)</f>
        <v>53</v>
      </c>
      <c r="AM61" s="58" t="s">
        <v>87</v>
      </c>
      <c r="AN61" s="26"/>
      <c r="AO61" s="26"/>
      <c r="AP61" s="26" t="str">
        <f>IFERROR(VLOOKUP(ROWS($AM$9:AM61),$AL$9:$AM$160,2,0),"")</f>
        <v>Roundoff jump (optional shape)</v>
      </c>
      <c r="AQ61" s="26"/>
      <c r="AR61" s="26"/>
      <c r="AS61" s="26"/>
      <c r="AT61" s="51">
        <f>IF(ISNUMBER(SEARCH($B$13,AU61)),MAX($AT$8:AT60)+1,0)</f>
        <v>53</v>
      </c>
      <c r="AU61" s="58" t="s">
        <v>87</v>
      </c>
      <c r="AV61" s="26"/>
      <c r="AW61" s="26"/>
      <c r="AX61" s="51" t="str">
        <f>IFERROR(VLOOKUP(ROWS($AU$9:AU61),$AT$9:$AU$160,2,0),"")</f>
        <v>Roundoff jump (optional shape)</v>
      </c>
      <c r="AY61" s="26"/>
      <c r="AZ61" s="26"/>
      <c r="BA61" s="26"/>
      <c r="BB61" s="51">
        <f>IF(ISNUMBER(SEARCH($B$14,BC61)),MAX($BB$8:BB60)+1,0)</f>
        <v>53</v>
      </c>
      <c r="BC61" s="58" t="s">
        <v>87</v>
      </c>
      <c r="BD61" s="26"/>
      <c r="BE61" s="26"/>
      <c r="BF61" s="51" t="str">
        <f>IFERROR(VLOOKUP(ROWS($BC$9:BC61),$BB$9:$BC$160,2,0),"")</f>
        <v>Roundoff jump (optional shape)</v>
      </c>
      <c r="BG61" s="26"/>
      <c r="BH61" s="26"/>
      <c r="BI61" s="26"/>
      <c r="BJ61" s="51">
        <f>IF(ISNUMBER(SEARCH($B$15,BK61)),MAX($BJ$8:BJ60)+1,0)</f>
        <v>53</v>
      </c>
      <c r="BK61" s="58" t="s">
        <v>87</v>
      </c>
      <c r="BL61" s="26"/>
      <c r="BM61" s="26"/>
      <c r="BN61" s="51" t="str">
        <f>IFERROR(VLOOKUP(ROWS($BK$9:BK61),$BJ$9:$BK$160,2,0),"")</f>
        <v>Roundoff jump (optional shape)</v>
      </c>
      <c r="BO61" s="26"/>
      <c r="BP61" s="26"/>
      <c r="BQ61" s="26"/>
      <c r="BR61" s="51">
        <f>IF(ISNUMBER(SEARCH($B$16,BS61)),MAX($BR$8:BR60)+1,0)</f>
        <v>53</v>
      </c>
      <c r="BS61" s="58" t="s">
        <v>87</v>
      </c>
      <c r="BT61" s="26"/>
      <c r="BU61" s="26"/>
      <c r="BV61" s="51" t="str">
        <f>IFERROR(VLOOKUP(ROWS($BS$9:BS61),$BR$9:$BS$160,2,0),"")</f>
        <v>Roundoff jump (optional shape)</v>
      </c>
      <c r="BW61" s="26"/>
      <c r="BX61" s="26"/>
      <c r="BY61" s="26"/>
      <c r="BZ61" s="51">
        <f>IF(ISNUMBER(SEARCH($B$17,CA61)),MAX($BZ$8:BZ60)+1,0)</f>
        <v>53</v>
      </c>
      <c r="CA61" s="58" t="s">
        <v>87</v>
      </c>
      <c r="CB61" s="26"/>
      <c r="CC61" s="26"/>
      <c r="CD61" s="51" t="str">
        <f>IFERROR(VLOOKUP(ROWS($CA$9:CA61),$BZ$9:$CA$160,2,0),"")</f>
        <v>Roundoff jump (optional shape)</v>
      </c>
      <c r="CE61" s="26"/>
      <c r="CF61" s="26"/>
      <c r="CG61" s="26"/>
      <c r="CH61" s="51">
        <f>IF(ISNUMBER(SEARCH($B$18,CI61)),MAX($CH$8:CH60)+1,0)</f>
        <v>53</v>
      </c>
      <c r="CI61" s="58" t="s">
        <v>87</v>
      </c>
      <c r="CJ61" s="26"/>
      <c r="CK61" s="26"/>
      <c r="CL61" s="51" t="str">
        <f>IFERROR(VLOOKUP(ROWS($CI$9:CI60),$CH$9:$CI$160,2,0),"")</f>
        <v>Roundoff</v>
      </c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</row>
    <row r="62" spans="1:110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CL62" s="51" t="str">
        <f>IFERROR(VLOOKUP(ROWS($CI$9:CI61),$CH$9:$CI$160,2,0),"")</f>
        <v>Roundoff jump (optional shape)</v>
      </c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</row>
    <row r="63" spans="1:110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52"/>
      <c r="P63" s="26"/>
      <c r="Q63" s="26"/>
      <c r="R63" s="26"/>
      <c r="S63" s="26"/>
      <c r="T63" s="26"/>
      <c r="U63" s="26"/>
      <c r="V63" s="26"/>
      <c r="W63" s="52"/>
      <c r="X63" s="26"/>
      <c r="Y63" s="26"/>
      <c r="Z63" s="26"/>
      <c r="AA63" s="26"/>
      <c r="AB63" s="26"/>
      <c r="AC63" s="26"/>
      <c r="AD63" s="26"/>
      <c r="AE63" s="52"/>
      <c r="AF63" s="26"/>
      <c r="AG63" s="26"/>
      <c r="AH63" s="26"/>
      <c r="AI63" s="26"/>
      <c r="AJ63" s="26"/>
      <c r="AK63" s="26"/>
      <c r="AL63" s="26"/>
      <c r="AM63" s="52"/>
      <c r="AN63" s="26"/>
      <c r="AO63" s="26"/>
      <c r="AP63" s="26"/>
      <c r="AQ63" s="26"/>
      <c r="AR63" s="26"/>
      <c r="AS63" s="26"/>
      <c r="AT63" s="51"/>
      <c r="AU63" s="52"/>
      <c r="AV63" s="26"/>
      <c r="AW63" s="26"/>
      <c r="AX63" s="51"/>
      <c r="AY63" s="26"/>
      <c r="AZ63" s="26"/>
      <c r="BA63" s="26"/>
      <c r="BB63" s="51"/>
      <c r="BC63" s="52"/>
      <c r="BD63" s="26"/>
      <c r="BE63" s="26"/>
      <c r="BF63" s="51"/>
      <c r="BG63" s="26"/>
      <c r="BH63" s="26"/>
      <c r="BI63" s="26"/>
      <c r="BJ63" s="51"/>
      <c r="BK63" s="52"/>
      <c r="BL63" s="26"/>
      <c r="BM63" s="26"/>
      <c r="BN63" s="51"/>
      <c r="BO63" s="26"/>
      <c r="BP63" s="26"/>
      <c r="BQ63" s="26"/>
      <c r="BR63" s="51"/>
      <c r="BS63" s="52"/>
      <c r="BT63" s="26"/>
      <c r="BU63" s="26"/>
      <c r="BV63" s="51"/>
      <c r="BW63" s="26"/>
      <c r="BX63" s="26"/>
      <c r="BY63" s="26"/>
      <c r="BZ63" s="51"/>
      <c r="CA63" s="52"/>
      <c r="CB63" s="26"/>
      <c r="CC63" s="26"/>
      <c r="CD63" s="51"/>
      <c r="CE63" s="26"/>
      <c r="CF63" s="26"/>
      <c r="CG63" s="26"/>
      <c r="CH63" s="51"/>
      <c r="CI63" s="52"/>
      <c r="CJ63" s="26"/>
      <c r="CK63" s="26"/>
      <c r="CL63" s="51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</row>
    <row r="64" spans="1:110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41"/>
      <c r="K64" s="26"/>
      <c r="L64" s="26"/>
      <c r="M64" s="26"/>
      <c r="N64" s="26"/>
      <c r="O64" s="52"/>
      <c r="P64" s="26"/>
      <c r="Q64" s="26"/>
      <c r="R64" s="26"/>
      <c r="S64" s="26"/>
      <c r="T64" s="26"/>
      <c r="U64" s="26"/>
      <c r="V64" s="26"/>
      <c r="W64" s="52"/>
      <c r="X64" s="26"/>
      <c r="Y64" s="26"/>
      <c r="Z64" s="26"/>
      <c r="AA64" s="26"/>
      <c r="AB64" s="26"/>
      <c r="AC64" s="26"/>
      <c r="AD64" s="26"/>
      <c r="AE64" s="52"/>
      <c r="AF64" s="26"/>
      <c r="AG64" s="26"/>
      <c r="AH64" s="26"/>
      <c r="AI64" s="26"/>
      <c r="AJ64" s="26"/>
      <c r="AK64" s="26"/>
      <c r="AL64" s="26"/>
      <c r="AM64" s="52"/>
      <c r="AN64" s="26"/>
      <c r="AO64" s="26"/>
      <c r="AP64" s="26"/>
      <c r="AQ64" s="26"/>
      <c r="AR64" s="26"/>
      <c r="AS64" s="26"/>
      <c r="AT64" s="51"/>
      <c r="AU64" s="52"/>
      <c r="AV64" s="26"/>
      <c r="AW64" s="26"/>
      <c r="AX64" s="51"/>
      <c r="AY64" s="26"/>
      <c r="AZ64" s="26"/>
      <c r="BA64" s="26"/>
      <c r="BB64" s="51"/>
      <c r="BC64" s="52"/>
      <c r="BD64" s="26"/>
      <c r="BE64" s="26"/>
      <c r="BF64" s="51"/>
      <c r="BG64" s="26"/>
      <c r="BH64" s="26"/>
      <c r="BI64" s="26"/>
      <c r="BJ64" s="51"/>
      <c r="BK64" s="52"/>
      <c r="BL64" s="26"/>
      <c r="BM64" s="26"/>
      <c r="BN64" s="51"/>
      <c r="BO64" s="26"/>
      <c r="BP64" s="26"/>
      <c r="BQ64" s="26"/>
      <c r="BR64" s="51"/>
      <c r="BS64" s="52"/>
      <c r="BT64" s="26"/>
      <c r="BU64" s="26"/>
      <c r="BV64" s="51"/>
      <c r="BW64" s="26"/>
      <c r="BX64" s="26"/>
      <c r="BY64" s="26"/>
      <c r="BZ64" s="51"/>
      <c r="CA64" s="52"/>
      <c r="CB64" s="26"/>
      <c r="CC64" s="26"/>
      <c r="CD64" s="51"/>
      <c r="CE64" s="26"/>
      <c r="CF64" s="26"/>
      <c r="CG64" s="26"/>
      <c r="CH64" s="51"/>
      <c r="CI64" s="52"/>
      <c r="CJ64" s="26"/>
      <c r="CK64" s="26"/>
      <c r="CL64" s="51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</row>
    <row r="65" spans="1:110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52"/>
      <c r="P65" s="26"/>
      <c r="Q65" s="26"/>
      <c r="R65" s="26"/>
      <c r="S65" s="26"/>
      <c r="T65" s="26"/>
      <c r="U65" s="26"/>
      <c r="V65" s="26"/>
      <c r="W65" s="52"/>
      <c r="X65" s="26"/>
      <c r="Y65" s="26"/>
      <c r="Z65" s="26"/>
      <c r="AA65" s="26"/>
      <c r="AB65" s="26"/>
      <c r="AC65" s="26"/>
      <c r="AD65" s="26"/>
      <c r="AE65" s="52"/>
      <c r="AF65" s="26"/>
      <c r="AG65" s="26"/>
      <c r="AH65" s="26"/>
      <c r="AI65" s="26"/>
      <c r="AJ65" s="26"/>
      <c r="AK65" s="26"/>
      <c r="AL65" s="26"/>
      <c r="AM65" s="52"/>
      <c r="AN65" s="26"/>
      <c r="AO65" s="26"/>
      <c r="AP65" s="26"/>
      <c r="AQ65" s="26"/>
      <c r="AR65" s="26"/>
      <c r="AS65" s="26"/>
      <c r="AT65" s="51"/>
      <c r="AU65" s="52"/>
      <c r="AV65" s="26"/>
      <c r="AW65" s="26"/>
      <c r="AX65" s="51"/>
      <c r="AY65" s="26"/>
      <c r="AZ65" s="26"/>
      <c r="BA65" s="26"/>
      <c r="BB65" s="51"/>
      <c r="BC65" s="52"/>
      <c r="BD65" s="26"/>
      <c r="BE65" s="26"/>
      <c r="BF65" s="51"/>
      <c r="BG65" s="26"/>
      <c r="BH65" s="26"/>
      <c r="BI65" s="26"/>
      <c r="BJ65" s="51"/>
      <c r="BK65" s="52"/>
      <c r="BL65" s="26"/>
      <c r="BM65" s="26"/>
      <c r="BN65" s="51"/>
      <c r="BO65" s="26"/>
      <c r="BP65" s="26"/>
      <c r="BQ65" s="26"/>
      <c r="BR65" s="51"/>
      <c r="BS65" s="52"/>
      <c r="BT65" s="26"/>
      <c r="BU65" s="26"/>
      <c r="BV65" s="51"/>
      <c r="BW65" s="26"/>
      <c r="BX65" s="26"/>
      <c r="BY65" s="26"/>
      <c r="BZ65" s="51"/>
      <c r="CA65" s="52"/>
      <c r="CB65" s="26"/>
      <c r="CC65" s="26"/>
      <c r="CD65" s="51"/>
      <c r="CE65" s="26"/>
      <c r="CF65" s="26"/>
      <c r="CG65" s="26"/>
      <c r="CH65" s="51"/>
      <c r="CI65" s="52"/>
      <c r="CJ65" s="26"/>
      <c r="CK65" s="26"/>
      <c r="CL65" s="51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</row>
    <row r="66" spans="1:110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52"/>
      <c r="P66" s="26"/>
      <c r="Q66" s="26"/>
      <c r="R66" s="26"/>
      <c r="S66" s="26"/>
      <c r="T66" s="26"/>
      <c r="U66" s="26"/>
      <c r="V66" s="26"/>
      <c r="W66" s="52"/>
      <c r="X66" s="26"/>
      <c r="Y66" s="26"/>
      <c r="Z66" s="26"/>
      <c r="AA66" s="26"/>
      <c r="AB66" s="26"/>
      <c r="AC66" s="26"/>
      <c r="AD66" s="26"/>
      <c r="AE66" s="52"/>
      <c r="AF66" s="26"/>
      <c r="AG66" s="26"/>
      <c r="AH66" s="26"/>
      <c r="AI66" s="26"/>
      <c r="AJ66" s="26"/>
      <c r="AK66" s="26"/>
      <c r="AL66" s="26"/>
      <c r="AM66" s="52"/>
      <c r="AN66" s="26"/>
      <c r="AO66" s="26"/>
      <c r="AP66" s="26"/>
      <c r="AQ66" s="26"/>
      <c r="AR66" s="26"/>
      <c r="AS66" s="26"/>
      <c r="AT66" s="51"/>
      <c r="AU66" s="52"/>
      <c r="AV66" s="26"/>
      <c r="AW66" s="26"/>
      <c r="AX66" s="51"/>
      <c r="AY66" s="26"/>
      <c r="AZ66" s="26"/>
      <c r="BA66" s="26"/>
      <c r="BB66" s="51"/>
      <c r="BC66" s="52"/>
      <c r="BD66" s="26"/>
      <c r="BE66" s="26"/>
      <c r="BF66" s="51"/>
      <c r="BG66" s="26"/>
      <c r="BH66" s="26"/>
      <c r="BI66" s="26"/>
      <c r="BJ66" s="51"/>
      <c r="BK66" s="52"/>
      <c r="BL66" s="26"/>
      <c r="BM66" s="26"/>
      <c r="BN66" s="51"/>
      <c r="BO66" s="26"/>
      <c r="BP66" s="26"/>
      <c r="BQ66" s="26"/>
      <c r="BR66" s="51"/>
      <c r="BS66" s="52"/>
      <c r="BT66" s="26"/>
      <c r="BU66" s="26"/>
      <c r="BV66" s="51"/>
      <c r="BW66" s="26"/>
      <c r="BX66" s="26"/>
      <c r="BY66" s="26"/>
      <c r="BZ66" s="51"/>
      <c r="CA66" s="52"/>
      <c r="CB66" s="26"/>
      <c r="CC66" s="26"/>
      <c r="CD66" s="51"/>
      <c r="CE66" s="26"/>
      <c r="CF66" s="26"/>
      <c r="CG66" s="26"/>
      <c r="CH66" s="51"/>
      <c r="CI66" s="52"/>
      <c r="CJ66" s="26"/>
      <c r="CK66" s="26"/>
      <c r="CL66" s="51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</row>
    <row r="67" spans="1:110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41"/>
      <c r="K67" s="26"/>
      <c r="L67" s="26"/>
      <c r="M67" s="26"/>
      <c r="N67" s="26"/>
      <c r="O67" s="52"/>
      <c r="P67" s="26"/>
      <c r="Q67" s="26"/>
      <c r="R67" s="26"/>
      <c r="S67" s="26"/>
      <c r="T67" s="26"/>
      <c r="U67" s="26"/>
      <c r="V67" s="26"/>
      <c r="W67" s="52"/>
      <c r="X67" s="26"/>
      <c r="Y67" s="26"/>
      <c r="Z67" s="26"/>
      <c r="AA67" s="26"/>
      <c r="AB67" s="26"/>
      <c r="AC67" s="26"/>
      <c r="AD67" s="26"/>
      <c r="AE67" s="52"/>
      <c r="AF67" s="26"/>
      <c r="AG67" s="26"/>
      <c r="AH67" s="26"/>
      <c r="AI67" s="26"/>
      <c r="AJ67" s="26"/>
      <c r="AK67" s="26"/>
      <c r="AL67" s="26"/>
      <c r="AM67" s="52"/>
      <c r="AN67" s="26"/>
      <c r="AO67" s="26"/>
      <c r="AP67" s="26"/>
      <c r="AQ67" s="26"/>
      <c r="AR67" s="26"/>
      <c r="AS67" s="26"/>
      <c r="AT67" s="51"/>
      <c r="AU67" s="52"/>
      <c r="AV67" s="26"/>
      <c r="AW67" s="26"/>
      <c r="AX67" s="51"/>
      <c r="AY67" s="26"/>
      <c r="AZ67" s="26"/>
      <c r="BA67" s="26"/>
      <c r="BB67" s="51"/>
      <c r="BC67" s="52"/>
      <c r="BD67" s="26"/>
      <c r="BE67" s="26"/>
      <c r="BF67" s="51"/>
      <c r="BG67" s="26"/>
      <c r="BH67" s="26"/>
      <c r="BI67" s="26"/>
      <c r="BJ67" s="51"/>
      <c r="BK67" s="52"/>
      <c r="BL67" s="26"/>
      <c r="BM67" s="26"/>
      <c r="BN67" s="51"/>
      <c r="BO67" s="26"/>
      <c r="BP67" s="26"/>
      <c r="BQ67" s="26"/>
      <c r="BR67" s="51"/>
      <c r="BS67" s="52"/>
      <c r="BT67" s="26"/>
      <c r="BU67" s="26"/>
      <c r="BV67" s="51"/>
      <c r="BW67" s="26"/>
      <c r="BX67" s="26"/>
      <c r="BY67" s="26"/>
      <c r="BZ67" s="51"/>
      <c r="CA67" s="52"/>
      <c r="CB67" s="26"/>
      <c r="CC67" s="26"/>
      <c r="CD67" s="51"/>
      <c r="CE67" s="26"/>
      <c r="CF67" s="26"/>
      <c r="CG67" s="26"/>
      <c r="CH67" s="51"/>
      <c r="CI67" s="52"/>
      <c r="CJ67" s="26"/>
      <c r="CK67" s="26"/>
      <c r="CL67" s="51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</row>
    <row r="68" spans="1:110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52"/>
      <c r="P68" s="26"/>
      <c r="Q68" s="26"/>
      <c r="R68" s="26"/>
      <c r="S68" s="26"/>
      <c r="T68" s="26"/>
      <c r="U68" s="26"/>
      <c r="V68" s="26"/>
      <c r="W68" s="52"/>
      <c r="X68" s="26"/>
      <c r="Y68" s="26"/>
      <c r="Z68" s="26"/>
      <c r="AA68" s="26"/>
      <c r="AB68" s="26"/>
      <c r="AC68" s="26"/>
      <c r="AD68" s="26"/>
      <c r="AE68" s="52"/>
      <c r="AF68" s="26"/>
      <c r="AG68" s="26"/>
      <c r="AH68" s="26"/>
      <c r="AI68" s="26"/>
      <c r="AJ68" s="26"/>
      <c r="AK68" s="26"/>
      <c r="AL68" s="26"/>
      <c r="AM68" s="52"/>
      <c r="AN68" s="26"/>
      <c r="AO68" s="26"/>
      <c r="AP68" s="26"/>
      <c r="AQ68" s="26"/>
      <c r="AR68" s="26"/>
      <c r="AS68" s="26"/>
      <c r="AT68" s="51"/>
      <c r="AU68" s="52"/>
      <c r="AV68" s="26"/>
      <c r="AW68" s="26"/>
      <c r="AX68" s="51"/>
      <c r="AY68" s="26"/>
      <c r="AZ68" s="26"/>
      <c r="BA68" s="26"/>
      <c r="BB68" s="51"/>
      <c r="BC68" s="52"/>
      <c r="BD68" s="26"/>
      <c r="BE68" s="26"/>
      <c r="BF68" s="51"/>
      <c r="BG68" s="26"/>
      <c r="BH68" s="26"/>
      <c r="BI68" s="26"/>
      <c r="BJ68" s="51"/>
      <c r="BK68" s="52"/>
      <c r="BL68" s="26"/>
      <c r="BM68" s="26"/>
      <c r="BN68" s="51"/>
      <c r="BO68" s="26"/>
      <c r="BP68" s="26"/>
      <c r="BQ68" s="26"/>
      <c r="BR68" s="51"/>
      <c r="BS68" s="52"/>
      <c r="BT68" s="26"/>
      <c r="BU68" s="26"/>
      <c r="BV68" s="51"/>
      <c r="BW68" s="26"/>
      <c r="BX68" s="26"/>
      <c r="BY68" s="26"/>
      <c r="BZ68" s="51"/>
      <c r="CA68" s="52"/>
      <c r="CB68" s="26"/>
      <c r="CC68" s="26"/>
      <c r="CD68" s="51"/>
      <c r="CE68" s="26"/>
      <c r="CF68" s="26"/>
      <c r="CG68" s="26"/>
      <c r="CH68" s="51"/>
      <c r="CI68" s="52"/>
      <c r="CJ68" s="26"/>
      <c r="CK68" s="26"/>
      <c r="CL68" s="51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</row>
    <row r="69" spans="1:110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52"/>
      <c r="P69" s="26"/>
      <c r="Q69" s="26"/>
      <c r="R69" s="26"/>
      <c r="S69" s="26"/>
      <c r="T69" s="26"/>
      <c r="U69" s="26"/>
      <c r="V69" s="26"/>
      <c r="W69" s="52"/>
      <c r="X69" s="26"/>
      <c r="Y69" s="26"/>
      <c r="Z69" s="26"/>
      <c r="AA69" s="26"/>
      <c r="AB69" s="26"/>
      <c r="AC69" s="26"/>
      <c r="AD69" s="26"/>
      <c r="AE69" s="52"/>
      <c r="AF69" s="26"/>
      <c r="AG69" s="26"/>
      <c r="AH69" s="26"/>
      <c r="AI69" s="26"/>
      <c r="AJ69" s="26"/>
      <c r="AK69" s="26"/>
      <c r="AL69" s="26"/>
      <c r="AM69" s="52"/>
      <c r="AN69" s="26"/>
      <c r="AO69" s="26"/>
      <c r="AP69" s="26"/>
      <c r="AQ69" s="26"/>
      <c r="AR69" s="26"/>
      <c r="AS69" s="26"/>
      <c r="AT69" s="51"/>
      <c r="AU69" s="52"/>
      <c r="AV69" s="26"/>
      <c r="AW69" s="26"/>
      <c r="AX69" s="51"/>
      <c r="AY69" s="26"/>
      <c r="AZ69" s="26"/>
      <c r="BA69" s="26"/>
      <c r="BB69" s="51"/>
      <c r="BC69" s="52"/>
      <c r="BD69" s="26"/>
      <c r="BE69" s="26"/>
      <c r="BF69" s="51"/>
      <c r="BG69" s="26"/>
      <c r="BH69" s="26"/>
      <c r="BI69" s="26"/>
      <c r="BJ69" s="51"/>
      <c r="BK69" s="52"/>
      <c r="BL69" s="26"/>
      <c r="BM69" s="26"/>
      <c r="BN69" s="51"/>
      <c r="BO69" s="26"/>
      <c r="BP69" s="26"/>
      <c r="BQ69" s="26"/>
      <c r="BR69" s="51"/>
      <c r="BS69" s="52"/>
      <c r="BT69" s="26"/>
      <c r="BU69" s="26"/>
      <c r="BV69" s="51"/>
      <c r="BW69" s="26"/>
      <c r="BX69" s="26"/>
      <c r="BY69" s="26"/>
      <c r="BZ69" s="51"/>
      <c r="CA69" s="52"/>
      <c r="CB69" s="26"/>
      <c r="CC69" s="26"/>
      <c r="CD69" s="51"/>
      <c r="CE69" s="26"/>
      <c r="CF69" s="26"/>
      <c r="CG69" s="26"/>
      <c r="CH69" s="51"/>
      <c r="CI69" s="52"/>
      <c r="CJ69" s="26"/>
      <c r="CK69" s="26"/>
      <c r="CL69" s="51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</row>
    <row r="70" spans="1:110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41"/>
      <c r="K70" s="26"/>
      <c r="L70" s="26"/>
      <c r="M70" s="26"/>
      <c r="N70" s="26"/>
      <c r="O70" s="61"/>
      <c r="P70" s="26"/>
      <c r="Q70" s="26"/>
      <c r="R70" s="26"/>
      <c r="S70" s="26"/>
      <c r="T70" s="26"/>
      <c r="U70" s="26"/>
      <c r="V70" s="26"/>
      <c r="W70" s="61"/>
      <c r="X70" s="26"/>
      <c r="Y70" s="26"/>
      <c r="Z70" s="26"/>
      <c r="AA70" s="26"/>
      <c r="AB70" s="26"/>
      <c r="AC70" s="26"/>
      <c r="AD70" s="26"/>
      <c r="AE70" s="61"/>
      <c r="AF70" s="26"/>
      <c r="AG70" s="26"/>
      <c r="AH70" s="26"/>
      <c r="AI70" s="26"/>
      <c r="AJ70" s="26"/>
      <c r="AK70" s="26"/>
      <c r="AL70" s="26"/>
      <c r="AM70" s="61"/>
      <c r="AN70" s="26"/>
      <c r="AO70" s="26"/>
      <c r="AP70" s="26"/>
      <c r="AQ70" s="26"/>
      <c r="AR70" s="26"/>
      <c r="AS70" s="26"/>
      <c r="AT70" s="51"/>
      <c r="AU70" s="61"/>
      <c r="AV70" s="26"/>
      <c r="AW70" s="26"/>
      <c r="AX70" s="51"/>
      <c r="AY70" s="26"/>
      <c r="AZ70" s="26"/>
      <c r="BA70" s="26"/>
      <c r="BB70" s="51"/>
      <c r="BC70" s="61"/>
      <c r="BD70" s="26"/>
      <c r="BE70" s="26"/>
      <c r="BF70" s="51"/>
      <c r="BG70" s="26"/>
      <c r="BH70" s="26"/>
      <c r="BI70" s="26"/>
      <c r="BJ70" s="51"/>
      <c r="BK70" s="61"/>
      <c r="BL70" s="26"/>
      <c r="BM70" s="26"/>
      <c r="BN70" s="51"/>
      <c r="BO70" s="26"/>
      <c r="BP70" s="26"/>
      <c r="BQ70" s="26"/>
      <c r="BR70" s="51"/>
      <c r="BS70" s="61"/>
      <c r="BT70" s="26"/>
      <c r="BU70" s="26"/>
      <c r="BV70" s="51"/>
      <c r="BW70" s="26"/>
      <c r="BX70" s="26"/>
      <c r="BY70" s="26"/>
      <c r="BZ70" s="51"/>
      <c r="CA70" s="61"/>
      <c r="CB70" s="26"/>
      <c r="CC70" s="26"/>
      <c r="CD70" s="51"/>
      <c r="CE70" s="26"/>
      <c r="CF70" s="26"/>
      <c r="CG70" s="26"/>
      <c r="CH70" s="51"/>
      <c r="CI70" s="61"/>
      <c r="CJ70" s="26"/>
      <c r="CK70" s="26"/>
      <c r="CL70" s="51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</row>
    <row r="71" spans="1:110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52"/>
      <c r="P71" s="26"/>
      <c r="Q71" s="26"/>
      <c r="R71" s="26"/>
      <c r="S71" s="26"/>
      <c r="T71" s="26"/>
      <c r="U71" s="26"/>
      <c r="V71" s="26"/>
      <c r="W71" s="52"/>
      <c r="X71" s="26"/>
      <c r="Y71" s="26"/>
      <c r="Z71" s="26"/>
      <c r="AA71" s="26"/>
      <c r="AB71" s="26"/>
      <c r="AC71" s="26"/>
      <c r="AD71" s="26"/>
      <c r="AE71" s="52"/>
      <c r="AF71" s="26"/>
      <c r="AG71" s="26"/>
      <c r="AH71" s="26"/>
      <c r="AI71" s="26"/>
      <c r="AJ71" s="26"/>
      <c r="AK71" s="26"/>
      <c r="AL71" s="26"/>
      <c r="AM71" s="52"/>
      <c r="AN71" s="26"/>
      <c r="AO71" s="26"/>
      <c r="AP71" s="26"/>
      <c r="AQ71" s="26"/>
      <c r="AR71" s="26"/>
      <c r="AS71" s="26"/>
      <c r="AT71" s="51"/>
      <c r="AU71" s="52"/>
      <c r="AV71" s="26"/>
      <c r="AW71" s="26"/>
      <c r="AX71" s="51"/>
      <c r="AY71" s="26"/>
      <c r="AZ71" s="26"/>
      <c r="BA71" s="26"/>
      <c r="BB71" s="51"/>
      <c r="BC71" s="52"/>
      <c r="BD71" s="26"/>
      <c r="BE71" s="26"/>
      <c r="BF71" s="51"/>
      <c r="BG71" s="26"/>
      <c r="BH71" s="26"/>
      <c r="BI71" s="26"/>
      <c r="BJ71" s="51"/>
      <c r="BK71" s="52"/>
      <c r="BL71" s="26"/>
      <c r="BM71" s="26"/>
      <c r="BN71" s="51"/>
      <c r="BO71" s="26"/>
      <c r="BP71" s="26"/>
      <c r="BQ71" s="26"/>
      <c r="BR71" s="51"/>
      <c r="BS71" s="52"/>
      <c r="BT71" s="26"/>
      <c r="BU71" s="26"/>
      <c r="BV71" s="51"/>
      <c r="BW71" s="26"/>
      <c r="BX71" s="26"/>
      <c r="BY71" s="26"/>
      <c r="BZ71" s="51"/>
      <c r="CA71" s="52"/>
      <c r="CB71" s="26"/>
      <c r="CC71" s="26"/>
      <c r="CD71" s="51"/>
      <c r="CE71" s="26"/>
      <c r="CF71" s="26"/>
      <c r="CG71" s="26"/>
      <c r="CH71" s="51"/>
      <c r="CI71" s="52"/>
      <c r="CJ71" s="26"/>
      <c r="CK71" s="26"/>
      <c r="CL71" s="51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</row>
    <row r="72" spans="1:11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52"/>
      <c r="P72" s="26"/>
      <c r="Q72" s="26"/>
      <c r="R72" s="26"/>
      <c r="S72" s="26"/>
      <c r="T72" s="26"/>
      <c r="U72" s="26"/>
      <c r="V72" s="26"/>
      <c r="W72" s="52"/>
      <c r="X72" s="26"/>
      <c r="Y72" s="26"/>
      <c r="Z72" s="26"/>
      <c r="AA72" s="26"/>
      <c r="AB72" s="26"/>
      <c r="AC72" s="26"/>
      <c r="AD72" s="26"/>
      <c r="AE72" s="52"/>
      <c r="AF72" s="26"/>
      <c r="AG72" s="26"/>
      <c r="AH72" s="26"/>
      <c r="AI72" s="26"/>
      <c r="AJ72" s="26"/>
      <c r="AK72" s="26"/>
      <c r="AL72" s="26"/>
      <c r="AM72" s="52"/>
      <c r="AN72" s="26"/>
      <c r="AO72" s="26"/>
      <c r="AP72" s="26"/>
      <c r="AQ72" s="26"/>
      <c r="AR72" s="26"/>
      <c r="AS72" s="26"/>
      <c r="AT72" s="51"/>
      <c r="AU72" s="52"/>
      <c r="AV72" s="26"/>
      <c r="AW72" s="26"/>
      <c r="AX72" s="51"/>
      <c r="AY72" s="26"/>
      <c r="AZ72" s="26"/>
      <c r="BA72" s="26"/>
      <c r="BB72" s="51"/>
      <c r="BC72" s="52"/>
      <c r="BD72" s="26"/>
      <c r="BE72" s="26"/>
      <c r="BF72" s="51"/>
      <c r="BG72" s="26"/>
      <c r="BH72" s="26"/>
      <c r="BI72" s="26"/>
      <c r="BJ72" s="51"/>
      <c r="BK72" s="52"/>
      <c r="BL72" s="26"/>
      <c r="BM72" s="26"/>
      <c r="BN72" s="51"/>
      <c r="BO72" s="26"/>
      <c r="BP72" s="26"/>
      <c r="BQ72" s="26"/>
      <c r="BR72" s="51"/>
      <c r="BS72" s="52"/>
      <c r="BT72" s="26"/>
      <c r="BU72" s="26"/>
      <c r="BV72" s="51"/>
      <c r="BW72" s="26"/>
      <c r="BX72" s="26"/>
      <c r="BY72" s="26"/>
      <c r="BZ72" s="51"/>
      <c r="CA72" s="52"/>
      <c r="CB72" s="26"/>
      <c r="CC72" s="26"/>
      <c r="CD72" s="51"/>
      <c r="CE72" s="26"/>
      <c r="CF72" s="26"/>
      <c r="CG72" s="26"/>
      <c r="CH72" s="51"/>
      <c r="CI72" s="52"/>
      <c r="CJ72" s="26"/>
      <c r="CK72" s="26"/>
      <c r="CL72" s="51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</row>
    <row r="73" spans="1:110" x14ac:dyDescent="0.25">
      <c r="A73" s="26"/>
      <c r="B73" s="26"/>
      <c r="C73" s="26"/>
      <c r="D73" s="26"/>
      <c r="E73" s="26"/>
      <c r="F73" s="26"/>
      <c r="G73" s="26"/>
      <c r="H73" s="26"/>
      <c r="I73" s="26"/>
      <c r="K73" s="26"/>
      <c r="L73" s="26"/>
      <c r="M73" s="26"/>
      <c r="N73" s="26"/>
      <c r="O73" s="52"/>
      <c r="P73" s="26"/>
      <c r="Q73" s="26"/>
      <c r="R73" s="26"/>
      <c r="S73" s="26"/>
      <c r="T73" s="26"/>
      <c r="U73" s="26"/>
      <c r="V73" s="26"/>
      <c r="W73" s="52"/>
      <c r="X73" s="26"/>
      <c r="Y73" s="26"/>
      <c r="Z73" s="26"/>
      <c r="AA73" s="26"/>
      <c r="AB73" s="26"/>
      <c r="AC73" s="26"/>
      <c r="AD73" s="26"/>
      <c r="AE73" s="52"/>
      <c r="AF73" s="26"/>
      <c r="AG73" s="26"/>
      <c r="AH73" s="26"/>
      <c r="AI73" s="26"/>
      <c r="AJ73" s="26"/>
      <c r="AK73" s="26"/>
      <c r="AL73" s="26"/>
      <c r="AM73" s="52"/>
      <c r="AN73" s="26"/>
      <c r="AO73" s="26"/>
      <c r="AP73" s="26"/>
      <c r="AQ73" s="26"/>
      <c r="AR73" s="26"/>
      <c r="AS73" s="26"/>
      <c r="AT73" s="51"/>
      <c r="AU73" s="52"/>
      <c r="AV73" s="26"/>
      <c r="AW73" s="26"/>
      <c r="AX73" s="51"/>
      <c r="AY73" s="26"/>
      <c r="AZ73" s="26"/>
      <c r="BA73" s="26"/>
      <c r="BB73" s="51"/>
      <c r="BC73" s="52"/>
      <c r="BD73" s="26"/>
      <c r="BE73" s="26"/>
      <c r="BF73" s="51"/>
      <c r="BG73" s="26"/>
      <c r="BH73" s="26"/>
      <c r="BI73" s="26"/>
      <c r="BJ73" s="51"/>
      <c r="BK73" s="52"/>
      <c r="BL73" s="26"/>
      <c r="BM73" s="26"/>
      <c r="BN73" s="51"/>
      <c r="BO73" s="26"/>
      <c r="BP73" s="26"/>
      <c r="BQ73" s="26"/>
      <c r="BR73" s="51"/>
      <c r="BS73" s="52"/>
      <c r="BT73" s="26"/>
      <c r="BU73" s="26"/>
      <c r="BV73" s="51"/>
      <c r="BW73" s="26"/>
      <c r="BX73" s="26"/>
      <c r="BY73" s="26"/>
      <c r="BZ73" s="51"/>
      <c r="CA73" s="52"/>
      <c r="CB73" s="26"/>
      <c r="CC73" s="26"/>
      <c r="CD73" s="51"/>
      <c r="CE73" s="26"/>
      <c r="CF73" s="26"/>
      <c r="CG73" s="26"/>
      <c r="CH73" s="51"/>
      <c r="CI73" s="52"/>
      <c r="CJ73" s="26"/>
      <c r="CK73" s="26"/>
      <c r="CL73" s="51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</row>
    <row r="74" spans="1:110" x14ac:dyDescent="0.25">
      <c r="A74" s="26"/>
      <c r="B74" s="26"/>
      <c r="C74" s="26"/>
      <c r="D74" s="26"/>
      <c r="E74" s="26"/>
      <c r="F74" s="26"/>
      <c r="G74" s="26"/>
      <c r="H74" s="26"/>
      <c r="I74" s="26"/>
      <c r="K74" s="26"/>
      <c r="L74" s="26"/>
      <c r="M74" s="26"/>
      <c r="N74" s="26"/>
      <c r="O74" s="52"/>
      <c r="P74" s="26"/>
      <c r="Q74" s="26"/>
      <c r="R74" s="26"/>
      <c r="S74" s="26"/>
      <c r="T74" s="26"/>
      <c r="U74" s="26"/>
      <c r="V74" s="26"/>
      <c r="W74" s="52"/>
      <c r="X74" s="26"/>
      <c r="Y74" s="26"/>
      <c r="Z74" s="26"/>
      <c r="AA74" s="26"/>
      <c r="AB74" s="26"/>
      <c r="AC74" s="26"/>
      <c r="AD74" s="26"/>
      <c r="AE74" s="52"/>
      <c r="AF74" s="26"/>
      <c r="AG74" s="26"/>
      <c r="AH74" s="26"/>
      <c r="AI74" s="26"/>
      <c r="AJ74" s="26"/>
      <c r="AK74" s="26"/>
      <c r="AL74" s="26"/>
      <c r="AM74" s="52"/>
      <c r="AN74" s="26"/>
      <c r="AO74" s="26"/>
      <c r="AP74" s="26"/>
      <c r="AQ74" s="26"/>
      <c r="AR74" s="26"/>
      <c r="AS74" s="26"/>
      <c r="AT74" s="51"/>
      <c r="AU74" s="52"/>
      <c r="AV74" s="26"/>
      <c r="AW74" s="26"/>
      <c r="AX74" s="51"/>
      <c r="AY74" s="26"/>
      <c r="AZ74" s="26"/>
      <c r="BA74" s="26"/>
      <c r="BB74" s="51"/>
      <c r="BC74" s="52"/>
      <c r="BD74" s="26"/>
      <c r="BE74" s="26"/>
      <c r="BF74" s="51"/>
      <c r="BG74" s="26"/>
      <c r="BH74" s="26"/>
      <c r="BI74" s="26"/>
      <c r="BJ74" s="51"/>
      <c r="BK74" s="52"/>
      <c r="BL74" s="26"/>
      <c r="BM74" s="26"/>
      <c r="BN74" s="51"/>
      <c r="BO74" s="26"/>
      <c r="BP74" s="26"/>
      <c r="BQ74" s="26"/>
      <c r="BR74" s="51"/>
      <c r="BS74" s="52"/>
      <c r="BT74" s="26"/>
      <c r="BU74" s="26"/>
      <c r="BV74" s="51"/>
      <c r="BW74" s="26"/>
      <c r="BX74" s="26"/>
      <c r="BY74" s="26"/>
      <c r="BZ74" s="51"/>
      <c r="CA74" s="52"/>
      <c r="CB74" s="26"/>
      <c r="CC74" s="26"/>
      <c r="CD74" s="51"/>
      <c r="CE74" s="26"/>
      <c r="CF74" s="26"/>
      <c r="CG74" s="26"/>
      <c r="CH74" s="51"/>
      <c r="CI74" s="52"/>
      <c r="CJ74" s="26"/>
      <c r="CK74" s="26"/>
      <c r="CL74" s="51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</row>
    <row r="75" spans="1:110" x14ac:dyDescent="0.25">
      <c r="A75" s="26"/>
      <c r="B75" s="26"/>
      <c r="L75" s="26"/>
      <c r="M75" s="26"/>
      <c r="N75" s="26"/>
      <c r="O75" s="52"/>
      <c r="P75" s="26"/>
      <c r="Q75" s="26"/>
      <c r="R75" s="26"/>
      <c r="S75" s="26"/>
      <c r="T75" s="26"/>
      <c r="U75" s="26"/>
      <c r="V75" s="26"/>
      <c r="W75" s="52"/>
      <c r="X75" s="26"/>
      <c r="Y75" s="26"/>
      <c r="Z75" s="26"/>
      <c r="AA75" s="26"/>
      <c r="AB75" s="26"/>
      <c r="AC75" s="26"/>
      <c r="AD75" s="26"/>
      <c r="AE75" s="52"/>
      <c r="AF75" s="26"/>
      <c r="AG75" s="26"/>
      <c r="AH75" s="26"/>
      <c r="AI75" s="26"/>
      <c r="AJ75" s="26"/>
      <c r="AK75" s="26"/>
      <c r="AL75" s="26"/>
      <c r="AM75" s="52"/>
      <c r="AN75" s="26"/>
      <c r="AO75" s="26"/>
      <c r="AP75" s="26"/>
      <c r="AQ75" s="26"/>
      <c r="AR75" s="26"/>
      <c r="AS75" s="26"/>
      <c r="AT75" s="51"/>
      <c r="AU75" s="52"/>
      <c r="AV75" s="26"/>
      <c r="AW75" s="26"/>
      <c r="AX75" s="51"/>
      <c r="AY75" s="26"/>
      <c r="AZ75" s="26"/>
      <c r="BA75" s="26"/>
      <c r="BB75" s="51"/>
      <c r="BC75" s="52"/>
      <c r="BD75" s="26"/>
      <c r="BE75" s="26"/>
      <c r="BF75" s="51"/>
      <c r="BG75" s="26"/>
      <c r="BH75" s="26"/>
      <c r="BI75" s="26"/>
      <c r="BJ75" s="51"/>
      <c r="BK75" s="52"/>
      <c r="BL75" s="26"/>
      <c r="BM75" s="26"/>
      <c r="BN75" s="51"/>
      <c r="BO75" s="26"/>
      <c r="BP75" s="26"/>
      <c r="BQ75" s="26"/>
      <c r="BR75" s="51"/>
      <c r="BS75" s="52"/>
      <c r="BT75" s="26"/>
      <c r="BU75" s="26"/>
      <c r="BV75" s="51"/>
      <c r="BW75" s="26"/>
      <c r="BX75" s="26"/>
      <c r="BY75" s="26"/>
      <c r="BZ75" s="51"/>
      <c r="CA75" s="52"/>
      <c r="CB75" s="26"/>
      <c r="CC75" s="26"/>
      <c r="CD75" s="51"/>
      <c r="CE75" s="26"/>
      <c r="CF75" s="26"/>
      <c r="CG75" s="26"/>
      <c r="CH75" s="51"/>
      <c r="CI75" s="52"/>
      <c r="CJ75" s="26"/>
      <c r="CK75" s="26"/>
      <c r="CL75" s="51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</row>
    <row r="76" spans="1:110" x14ac:dyDescent="0.25">
      <c r="A76" s="26"/>
      <c r="B76" s="26"/>
      <c r="L76" s="26"/>
      <c r="M76" s="26"/>
      <c r="N76" s="26"/>
      <c r="O76" s="52"/>
      <c r="P76" s="26"/>
      <c r="Q76" s="26"/>
      <c r="R76" s="26"/>
      <c r="S76" s="26"/>
      <c r="T76" s="26"/>
      <c r="U76" s="26"/>
      <c r="V76" s="26"/>
      <c r="W76" s="52"/>
      <c r="X76" s="26"/>
      <c r="Y76" s="26"/>
      <c r="Z76" s="26"/>
      <c r="AA76" s="26"/>
      <c r="AB76" s="26"/>
      <c r="AC76" s="26"/>
      <c r="AD76" s="26"/>
      <c r="AE76" s="52"/>
      <c r="AF76" s="26"/>
      <c r="AG76" s="26"/>
      <c r="AH76" s="26"/>
      <c r="AI76" s="26"/>
      <c r="AJ76" s="26"/>
      <c r="AK76" s="26"/>
      <c r="AL76" s="26"/>
      <c r="AM76" s="52"/>
      <c r="AN76" s="26"/>
      <c r="AO76" s="26"/>
      <c r="AP76" s="26"/>
      <c r="AQ76" s="26"/>
      <c r="AR76" s="26"/>
      <c r="AS76" s="26"/>
      <c r="AT76" s="51"/>
      <c r="AU76" s="52"/>
      <c r="AV76" s="26"/>
      <c r="AW76" s="26"/>
      <c r="AX76" s="51"/>
      <c r="AY76" s="26"/>
      <c r="AZ76" s="26"/>
      <c r="BA76" s="26"/>
      <c r="BB76" s="51"/>
      <c r="BC76" s="52"/>
      <c r="BD76" s="26"/>
      <c r="BE76" s="26"/>
      <c r="BF76" s="51"/>
      <c r="BG76" s="26"/>
      <c r="BH76" s="26"/>
      <c r="BI76" s="26"/>
      <c r="BJ76" s="51"/>
      <c r="BK76" s="52"/>
      <c r="BL76" s="26"/>
      <c r="BM76" s="26"/>
      <c r="BN76" s="51"/>
      <c r="BO76" s="26"/>
      <c r="BP76" s="26"/>
      <c r="BQ76" s="26"/>
      <c r="BR76" s="51"/>
      <c r="BS76" s="52"/>
      <c r="BT76" s="26"/>
      <c r="BU76" s="26"/>
      <c r="BV76" s="51"/>
      <c r="BW76" s="26"/>
      <c r="BX76" s="26"/>
      <c r="BY76" s="26"/>
      <c r="BZ76" s="51"/>
      <c r="CA76" s="52"/>
      <c r="CB76" s="26"/>
      <c r="CC76" s="26"/>
      <c r="CD76" s="51"/>
      <c r="CE76" s="26"/>
      <c r="CF76" s="26"/>
      <c r="CG76" s="26"/>
      <c r="CH76" s="51"/>
      <c r="CI76" s="52"/>
      <c r="CJ76" s="26"/>
      <c r="CK76" s="26"/>
      <c r="CL76" s="51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</row>
    <row r="77" spans="1:110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52"/>
      <c r="P77" s="26"/>
      <c r="Q77" s="26"/>
      <c r="R77" s="26"/>
      <c r="S77" s="26"/>
      <c r="T77" s="26"/>
      <c r="U77" s="26"/>
      <c r="V77" s="26"/>
      <c r="W77" s="52"/>
      <c r="X77" s="26"/>
      <c r="Y77" s="26"/>
      <c r="Z77" s="26"/>
      <c r="AA77" s="26"/>
      <c r="AB77" s="26"/>
      <c r="AC77" s="26"/>
      <c r="AD77" s="26"/>
      <c r="AE77" s="52"/>
      <c r="AF77" s="26"/>
      <c r="AG77" s="26"/>
      <c r="AH77" s="26"/>
      <c r="AI77" s="26"/>
      <c r="AJ77" s="26"/>
      <c r="AK77" s="26"/>
      <c r="AL77" s="26"/>
      <c r="AM77" s="52"/>
      <c r="AN77" s="26"/>
      <c r="AO77" s="26"/>
      <c r="AP77" s="26"/>
      <c r="AQ77" s="26"/>
      <c r="AR77" s="26"/>
      <c r="AS77" s="26"/>
      <c r="AT77" s="51"/>
      <c r="AU77" s="52"/>
      <c r="AV77" s="26"/>
      <c r="AW77" s="26"/>
      <c r="AX77" s="51"/>
      <c r="AY77" s="26"/>
      <c r="AZ77" s="26"/>
      <c r="BA77" s="26"/>
      <c r="BB77" s="51"/>
      <c r="BC77" s="52"/>
      <c r="BD77" s="26"/>
      <c r="BE77" s="26"/>
      <c r="BF77" s="51"/>
      <c r="BG77" s="26"/>
      <c r="BH77" s="26"/>
      <c r="BI77" s="26"/>
      <c r="BJ77" s="51"/>
      <c r="BK77" s="52"/>
      <c r="BL77" s="26"/>
      <c r="BM77" s="26"/>
      <c r="BN77" s="51"/>
      <c r="BO77" s="26"/>
      <c r="BP77" s="26"/>
      <c r="BQ77" s="26"/>
      <c r="BR77" s="51"/>
      <c r="BS77" s="52"/>
      <c r="BT77" s="26"/>
      <c r="BU77" s="26"/>
      <c r="BV77" s="51"/>
      <c r="BW77" s="26"/>
      <c r="BX77" s="26"/>
      <c r="BY77" s="26"/>
      <c r="BZ77" s="51"/>
      <c r="CA77" s="52"/>
      <c r="CB77" s="26"/>
      <c r="CC77" s="26"/>
      <c r="CD77" s="51"/>
      <c r="CE77" s="26"/>
      <c r="CF77" s="26"/>
      <c r="CG77" s="26"/>
      <c r="CH77" s="51"/>
      <c r="CI77" s="52"/>
      <c r="CJ77" s="26"/>
      <c r="CK77" s="26"/>
      <c r="CL77" s="51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</row>
    <row r="78" spans="1:110" x14ac:dyDescent="0.25">
      <c r="O78" s="12"/>
      <c r="W78" s="12"/>
      <c r="AE78" s="12"/>
      <c r="AM78" s="12"/>
      <c r="AT78" s="11"/>
      <c r="AU78" s="12"/>
      <c r="AX78" s="11"/>
      <c r="BB78" s="11"/>
      <c r="BC78" s="12"/>
      <c r="BF78" s="11"/>
      <c r="BJ78" s="11"/>
      <c r="BK78" s="12"/>
      <c r="BN78" s="11"/>
      <c r="BR78" s="11"/>
      <c r="BS78" s="12"/>
      <c r="BV78" s="11"/>
      <c r="BZ78" s="11"/>
      <c r="CA78" s="12"/>
      <c r="CD78" s="11"/>
      <c r="CH78" s="11"/>
      <c r="CI78" s="12"/>
      <c r="CL78" s="11"/>
    </row>
    <row r="79" spans="1:110" x14ac:dyDescent="0.25">
      <c r="O79" s="17"/>
      <c r="W79" s="17"/>
      <c r="AE79" s="17"/>
      <c r="AM79" s="17"/>
      <c r="AT79" s="11"/>
      <c r="AU79" s="17"/>
      <c r="AX79" s="11"/>
      <c r="BB79" s="11"/>
      <c r="BC79" s="17"/>
      <c r="BF79" s="11"/>
      <c r="BJ79" s="11"/>
      <c r="BK79" s="17"/>
      <c r="BN79" s="11"/>
      <c r="BR79" s="11"/>
      <c r="BS79" s="17"/>
      <c r="BV79" s="11"/>
      <c r="BZ79" s="11"/>
      <c r="CA79" s="17"/>
      <c r="CD79" s="11"/>
      <c r="CH79" s="11"/>
      <c r="CI79" s="17"/>
      <c r="CL79" s="11"/>
    </row>
    <row r="80" spans="1:110" x14ac:dyDescent="0.25">
      <c r="O80" s="12"/>
      <c r="W80" s="12"/>
      <c r="AE80" s="12"/>
      <c r="AM80" s="12"/>
      <c r="AT80" s="11"/>
      <c r="AU80" s="12"/>
      <c r="AX80" s="11"/>
      <c r="BB80" s="11"/>
      <c r="BC80" s="12"/>
      <c r="BF80" s="11"/>
      <c r="BJ80" s="11"/>
      <c r="BK80" s="12"/>
      <c r="BN80" s="11"/>
      <c r="BR80" s="11"/>
      <c r="BS80" s="12"/>
      <c r="BV80" s="11"/>
      <c r="BZ80" s="11"/>
      <c r="CA80" s="12"/>
      <c r="CD80" s="11"/>
      <c r="CH80" s="11"/>
      <c r="CI80" s="12"/>
      <c r="CL80" s="11"/>
    </row>
    <row r="81" spans="15:90" x14ac:dyDescent="0.25">
      <c r="O81" s="12"/>
      <c r="W81" s="12"/>
      <c r="AE81" s="12"/>
      <c r="AM81" s="12"/>
      <c r="AT81" s="11"/>
      <c r="AU81" s="12"/>
      <c r="AX81" s="11"/>
      <c r="BB81" s="11"/>
      <c r="BC81" s="12"/>
      <c r="BF81" s="11"/>
      <c r="BJ81" s="11"/>
      <c r="BK81" s="12"/>
      <c r="BN81" s="11"/>
      <c r="BR81" s="11"/>
      <c r="BS81" s="12"/>
      <c r="BV81" s="11"/>
      <c r="BZ81" s="11"/>
      <c r="CA81" s="12"/>
      <c r="CD81" s="11"/>
      <c r="CH81" s="11"/>
      <c r="CI81" s="12"/>
      <c r="CL81" s="11"/>
    </row>
    <row r="82" spans="15:90" x14ac:dyDescent="0.25">
      <c r="O82" s="12"/>
      <c r="W82" s="12"/>
      <c r="AE82" s="12"/>
      <c r="AM82" s="12"/>
      <c r="AT82" s="11"/>
      <c r="AU82" s="12"/>
      <c r="AX82" s="11"/>
      <c r="BB82" s="11"/>
      <c r="BC82" s="12"/>
      <c r="BF82" s="11"/>
      <c r="BJ82" s="11"/>
      <c r="BK82" s="12"/>
      <c r="BN82" s="11"/>
      <c r="BR82" s="11"/>
      <c r="BS82" s="12"/>
      <c r="BV82" s="11"/>
      <c r="BZ82" s="11"/>
      <c r="CA82" s="12"/>
      <c r="CD82" s="11"/>
      <c r="CH82" s="11"/>
      <c r="CI82" s="12"/>
      <c r="CL82" s="11"/>
    </row>
    <row r="83" spans="15:90" x14ac:dyDescent="0.25">
      <c r="O83" s="12"/>
      <c r="W83" s="12"/>
      <c r="AE83" s="12"/>
      <c r="AM83" s="12"/>
      <c r="AT83" s="11"/>
      <c r="AU83" s="12"/>
      <c r="AX83" s="11"/>
      <c r="BB83" s="11"/>
      <c r="BC83" s="12"/>
      <c r="BF83" s="11"/>
      <c r="BJ83" s="11"/>
      <c r="BK83" s="12"/>
      <c r="BN83" s="11"/>
      <c r="BR83" s="11"/>
      <c r="BS83" s="12"/>
      <c r="BV83" s="11"/>
      <c r="BZ83" s="11"/>
      <c r="CA83" s="12"/>
      <c r="CD83" s="11"/>
      <c r="CH83" s="11"/>
      <c r="CI83" s="12"/>
      <c r="CL83" s="11"/>
    </row>
    <row r="84" spans="15:90" x14ac:dyDescent="0.25">
      <c r="O84" s="12"/>
      <c r="W84" s="12"/>
      <c r="AE84" s="12"/>
      <c r="AM84" s="12"/>
      <c r="AT84" s="11"/>
      <c r="AU84" s="12"/>
      <c r="AX84" s="11"/>
      <c r="BB84" s="11"/>
      <c r="BC84" s="12"/>
      <c r="BF84" s="11"/>
      <c r="BJ84" s="11"/>
      <c r="BK84" s="12"/>
      <c r="BN84" s="11"/>
      <c r="BR84" s="11"/>
      <c r="BS84" s="12"/>
      <c r="BV84" s="11"/>
      <c r="BZ84" s="11"/>
      <c r="CA84" s="12"/>
      <c r="CD84" s="11"/>
      <c r="CH84" s="11"/>
      <c r="CI84" s="12"/>
      <c r="CL84" s="11"/>
    </row>
    <row r="85" spans="15:90" x14ac:dyDescent="0.25">
      <c r="O85" s="18"/>
      <c r="W85" s="18"/>
      <c r="AE85" s="18"/>
      <c r="AM85" s="18"/>
      <c r="AT85" s="11"/>
      <c r="AU85" s="18"/>
      <c r="AX85" s="11"/>
      <c r="BB85" s="11"/>
      <c r="BC85" s="18"/>
      <c r="BF85" s="11"/>
      <c r="BJ85" s="11"/>
      <c r="BK85" s="18"/>
      <c r="BN85" s="11"/>
      <c r="BR85" s="11"/>
      <c r="BS85" s="18"/>
      <c r="BV85" s="11"/>
      <c r="BZ85" s="11"/>
      <c r="CA85" s="18"/>
      <c r="CD85" s="11"/>
      <c r="CH85" s="11"/>
      <c r="CI85" s="18"/>
      <c r="CL85" s="11"/>
    </row>
    <row r="86" spans="15:90" x14ac:dyDescent="0.25">
      <c r="O86" s="17"/>
      <c r="W86" s="17"/>
      <c r="AE86" s="17"/>
      <c r="AM86" s="17"/>
      <c r="AT86" s="11"/>
      <c r="AU86" s="17"/>
      <c r="AX86" s="11"/>
      <c r="BB86" s="11"/>
      <c r="BC86" s="17"/>
      <c r="BF86" s="11"/>
      <c r="BJ86" s="11"/>
      <c r="BK86" s="17"/>
      <c r="BN86" s="11"/>
      <c r="BR86" s="11"/>
      <c r="BS86" s="17"/>
      <c r="BV86" s="11"/>
      <c r="BZ86" s="11"/>
      <c r="CA86" s="17"/>
      <c r="CD86" s="11"/>
      <c r="CH86" s="11"/>
      <c r="CI86" s="17"/>
      <c r="CL86" s="11"/>
    </row>
    <row r="87" spans="15:90" x14ac:dyDescent="0.25">
      <c r="O87" s="12"/>
      <c r="W87" s="12"/>
      <c r="AE87" s="12"/>
      <c r="AM87" s="12"/>
      <c r="AT87" s="11"/>
      <c r="AU87" s="12"/>
      <c r="AX87" s="11"/>
      <c r="BB87" s="11"/>
      <c r="BC87" s="12"/>
      <c r="BF87" s="11"/>
      <c r="BJ87" s="11"/>
      <c r="BK87" s="12"/>
      <c r="BN87" s="11"/>
      <c r="BR87" s="11"/>
      <c r="BS87" s="12"/>
      <c r="BV87" s="11"/>
      <c r="BZ87" s="11"/>
      <c r="CA87" s="12"/>
      <c r="CD87" s="11"/>
      <c r="CH87" s="11"/>
      <c r="CI87" s="12"/>
      <c r="CL87" s="11"/>
    </row>
    <row r="88" spans="15:90" x14ac:dyDescent="0.25">
      <c r="O88" s="12"/>
      <c r="W88" s="12"/>
      <c r="AE88" s="12"/>
      <c r="AM88" s="12"/>
      <c r="AT88" s="11"/>
      <c r="AU88" s="12"/>
      <c r="AX88" s="11"/>
      <c r="BB88" s="11"/>
      <c r="BC88" s="12"/>
      <c r="BF88" s="11"/>
      <c r="BJ88" s="11"/>
      <c r="BK88" s="12"/>
      <c r="BN88" s="11"/>
      <c r="BR88" s="11"/>
      <c r="BS88" s="12"/>
      <c r="BV88" s="11"/>
      <c r="BZ88" s="11"/>
      <c r="CA88" s="12"/>
      <c r="CD88" s="11"/>
      <c r="CH88" s="11"/>
      <c r="CI88" s="12"/>
      <c r="CL88" s="11"/>
    </row>
    <row r="89" spans="15:90" x14ac:dyDescent="0.25">
      <c r="O89" s="12"/>
      <c r="W89" s="12"/>
      <c r="AE89" s="12"/>
      <c r="AM89" s="12"/>
      <c r="AT89" s="11"/>
      <c r="AU89" s="12"/>
      <c r="AX89" s="11"/>
      <c r="BB89" s="11"/>
      <c r="BC89" s="12"/>
      <c r="BF89" s="11"/>
      <c r="BJ89" s="11"/>
      <c r="BK89" s="12"/>
      <c r="BN89" s="11"/>
      <c r="BR89" s="11"/>
      <c r="BS89" s="12"/>
      <c r="BV89" s="11"/>
      <c r="BZ89" s="11"/>
      <c r="CA89" s="12"/>
      <c r="CD89" s="11"/>
      <c r="CH89" s="11"/>
      <c r="CI89" s="12"/>
      <c r="CL89" s="11"/>
    </row>
    <row r="90" spans="15:90" x14ac:dyDescent="0.25">
      <c r="O90" s="12"/>
      <c r="W90" s="12"/>
      <c r="AE90" s="12"/>
      <c r="AM90" s="12"/>
      <c r="AT90" s="11"/>
      <c r="AU90" s="12"/>
      <c r="AX90" s="11"/>
      <c r="BB90" s="11"/>
      <c r="BC90" s="12"/>
      <c r="BF90" s="11"/>
      <c r="BJ90" s="11"/>
      <c r="BK90" s="12"/>
      <c r="BN90" s="11"/>
      <c r="BR90" s="11"/>
      <c r="BS90" s="12"/>
      <c r="BV90" s="11"/>
      <c r="BZ90" s="11"/>
      <c r="CA90" s="12"/>
      <c r="CD90" s="11"/>
      <c r="CH90" s="11"/>
      <c r="CI90" s="12"/>
      <c r="CL90" s="11"/>
    </row>
    <row r="91" spans="15:90" x14ac:dyDescent="0.25">
      <c r="O91" s="12"/>
      <c r="W91" s="12"/>
      <c r="AE91" s="12"/>
      <c r="AM91" s="12"/>
      <c r="AT91" s="11"/>
      <c r="AU91" s="12"/>
      <c r="AX91" s="11"/>
      <c r="BB91" s="11"/>
      <c r="BC91" s="12"/>
      <c r="BF91" s="11"/>
      <c r="BJ91" s="11"/>
      <c r="BK91" s="12"/>
      <c r="BN91" s="11"/>
      <c r="BR91" s="11"/>
      <c r="BS91" s="12"/>
      <c r="BV91" s="11"/>
      <c r="BZ91" s="11"/>
      <c r="CA91" s="12"/>
      <c r="CD91" s="11"/>
      <c r="CH91" s="11"/>
      <c r="CI91" s="12"/>
      <c r="CL91" s="11"/>
    </row>
    <row r="92" spans="15:90" x14ac:dyDescent="0.25">
      <c r="O92" s="12"/>
      <c r="W92" s="12"/>
      <c r="AE92" s="12"/>
      <c r="AM92" s="12"/>
      <c r="AT92" s="11"/>
      <c r="AU92" s="12"/>
      <c r="AX92" s="11"/>
      <c r="BB92" s="11"/>
      <c r="BC92" s="12"/>
      <c r="BF92" s="11"/>
      <c r="BJ92" s="11"/>
      <c r="BK92" s="12"/>
      <c r="BN92" s="11"/>
      <c r="BR92" s="11"/>
      <c r="BS92" s="12"/>
      <c r="BV92" s="11"/>
      <c r="BZ92" s="11"/>
      <c r="CA92" s="12"/>
      <c r="CD92" s="11"/>
      <c r="CH92" s="11"/>
      <c r="CI92" s="12"/>
      <c r="CL92" s="11"/>
    </row>
    <row r="93" spans="15:90" x14ac:dyDescent="0.25">
      <c r="O93" s="12"/>
      <c r="W93" s="12"/>
      <c r="AE93" s="12"/>
      <c r="AM93" s="12"/>
      <c r="AT93" s="11"/>
      <c r="AU93" s="12"/>
      <c r="AX93" s="11"/>
      <c r="BB93" s="11"/>
      <c r="BC93" s="12"/>
      <c r="BF93" s="11"/>
      <c r="BJ93" s="11"/>
      <c r="BK93" s="12"/>
      <c r="BN93" s="11"/>
      <c r="BR93" s="11"/>
      <c r="BS93" s="12"/>
      <c r="BV93" s="11"/>
      <c r="BZ93" s="11"/>
      <c r="CA93" s="12"/>
      <c r="CD93" s="11"/>
      <c r="CH93" s="11"/>
      <c r="CI93" s="12"/>
      <c r="CL93" s="11"/>
    </row>
    <row r="94" spans="15:90" x14ac:dyDescent="0.25">
      <c r="O94" s="12"/>
      <c r="W94" s="12"/>
      <c r="AE94" s="12"/>
      <c r="AM94" s="12"/>
      <c r="AT94" s="11"/>
      <c r="AU94" s="12"/>
      <c r="AX94" s="11"/>
      <c r="BB94" s="11"/>
      <c r="BC94" s="12"/>
      <c r="BF94" s="11"/>
      <c r="BJ94" s="11"/>
      <c r="BK94" s="12"/>
      <c r="BN94" s="11"/>
      <c r="BR94" s="11"/>
      <c r="BS94" s="12"/>
      <c r="BV94" s="11"/>
      <c r="BZ94" s="11"/>
      <c r="CA94" s="12"/>
      <c r="CD94" s="11"/>
      <c r="CH94" s="11"/>
      <c r="CI94" s="12"/>
      <c r="CL94" s="11"/>
    </row>
    <row r="95" spans="15:90" x14ac:dyDescent="0.25">
      <c r="O95" s="12"/>
      <c r="W95" s="12"/>
      <c r="AE95" s="12"/>
      <c r="AM95" s="12"/>
      <c r="AT95" s="11"/>
      <c r="AU95" s="12"/>
      <c r="AX95" s="11"/>
      <c r="BB95" s="11"/>
      <c r="BC95" s="12"/>
      <c r="BF95" s="11"/>
      <c r="BJ95" s="11"/>
      <c r="BK95" s="12"/>
      <c r="BN95" s="11"/>
      <c r="BR95" s="11"/>
      <c r="BS95" s="12"/>
      <c r="BV95" s="11"/>
      <c r="BZ95" s="11"/>
      <c r="CA95" s="12"/>
      <c r="CD95" s="11"/>
      <c r="CH95" s="11"/>
      <c r="CI95" s="12"/>
      <c r="CL95" s="11"/>
    </row>
    <row r="96" spans="15:90" x14ac:dyDescent="0.25">
      <c r="O96" s="12"/>
      <c r="W96" s="12"/>
      <c r="AE96" s="12"/>
      <c r="AM96" s="12"/>
      <c r="AT96" s="11"/>
      <c r="AU96" s="12"/>
      <c r="AX96" s="11"/>
      <c r="BB96" s="11"/>
      <c r="BC96" s="12"/>
      <c r="BF96" s="11"/>
      <c r="BJ96" s="11"/>
      <c r="BK96" s="12"/>
      <c r="BN96" s="11"/>
      <c r="BR96" s="11"/>
      <c r="BS96" s="12"/>
      <c r="BV96" s="11"/>
      <c r="BZ96" s="11"/>
      <c r="CA96" s="12"/>
      <c r="CD96" s="11"/>
      <c r="CH96" s="11"/>
      <c r="CI96" s="12"/>
      <c r="CL96" s="11"/>
    </row>
    <row r="97" spans="15:90" x14ac:dyDescent="0.25">
      <c r="O97" s="18"/>
      <c r="W97" s="18"/>
      <c r="AE97" s="18"/>
      <c r="AM97" s="18"/>
      <c r="AT97" s="11"/>
      <c r="AU97" s="18"/>
      <c r="AX97" s="11"/>
      <c r="BB97" s="11"/>
      <c r="BC97" s="18"/>
      <c r="BF97" s="11"/>
      <c r="BJ97" s="11"/>
      <c r="BK97" s="18"/>
      <c r="BN97" s="11"/>
      <c r="BR97" s="11"/>
      <c r="BS97" s="18"/>
      <c r="BV97" s="11"/>
      <c r="BZ97" s="11"/>
      <c r="CA97" s="18"/>
      <c r="CD97" s="11"/>
      <c r="CH97" s="11"/>
      <c r="CI97" s="18"/>
      <c r="CL97" s="11"/>
    </row>
    <row r="98" spans="15:90" x14ac:dyDescent="0.25">
      <c r="O98" s="14"/>
      <c r="W98" s="14"/>
      <c r="AE98" s="14"/>
      <c r="AM98" s="14"/>
      <c r="AT98" s="11"/>
      <c r="AU98" s="14"/>
      <c r="AX98" s="11"/>
      <c r="BB98" s="11"/>
      <c r="BC98" s="14"/>
      <c r="BF98" s="11"/>
      <c r="BJ98" s="11"/>
      <c r="BK98" s="14"/>
      <c r="BN98" s="11"/>
      <c r="BR98" s="11"/>
      <c r="BS98" s="14"/>
      <c r="BV98" s="11"/>
      <c r="BZ98" s="11"/>
      <c r="CA98" s="14"/>
      <c r="CD98" s="11"/>
      <c r="CH98" s="11"/>
      <c r="CI98" s="14"/>
      <c r="CL98" s="11"/>
    </row>
    <row r="99" spans="15:90" x14ac:dyDescent="0.25">
      <c r="O99" s="14"/>
      <c r="W99" s="14"/>
      <c r="AE99" s="14"/>
      <c r="AM99" s="14"/>
      <c r="AT99" s="11"/>
      <c r="AU99" s="14"/>
      <c r="AX99" s="11"/>
      <c r="BB99" s="11"/>
      <c r="BC99" s="14"/>
      <c r="BF99" s="11"/>
      <c r="BJ99" s="11"/>
      <c r="BK99" s="14"/>
      <c r="BN99" s="11"/>
      <c r="BR99" s="11"/>
      <c r="BS99" s="14"/>
      <c r="BV99" s="11"/>
      <c r="BZ99" s="11"/>
      <c r="CA99" s="14"/>
      <c r="CD99" s="11"/>
      <c r="CH99" s="11"/>
      <c r="CI99" s="14"/>
      <c r="CL99" s="11"/>
    </row>
    <row r="100" spans="15:90" x14ac:dyDescent="0.25">
      <c r="O100" s="14"/>
      <c r="W100" s="14"/>
      <c r="AE100" s="14"/>
      <c r="AM100" s="14"/>
      <c r="AT100" s="11"/>
      <c r="AU100" s="14"/>
      <c r="AX100" s="11"/>
      <c r="BB100" s="11"/>
      <c r="BC100" s="14"/>
      <c r="BF100" s="11"/>
      <c r="BJ100" s="11"/>
      <c r="BK100" s="14"/>
      <c r="BN100" s="11"/>
      <c r="BR100" s="11"/>
      <c r="BS100" s="14"/>
      <c r="BV100" s="11"/>
      <c r="BZ100" s="11"/>
      <c r="CA100" s="14"/>
      <c r="CD100" s="11"/>
      <c r="CH100" s="11"/>
      <c r="CI100" s="14"/>
      <c r="CL100" s="11"/>
    </row>
    <row r="101" spans="15:90" x14ac:dyDescent="0.25">
      <c r="O101" s="14"/>
      <c r="W101" s="14"/>
      <c r="AE101" s="14"/>
      <c r="AM101" s="14"/>
      <c r="AT101" s="11"/>
      <c r="AU101" s="14"/>
      <c r="AX101" s="11"/>
      <c r="BB101" s="11"/>
      <c r="BC101" s="14"/>
      <c r="BF101" s="11"/>
      <c r="BJ101" s="11"/>
      <c r="BK101" s="14"/>
      <c r="BN101" s="11"/>
      <c r="BR101" s="11"/>
      <c r="BS101" s="14"/>
      <c r="BV101" s="11"/>
      <c r="BZ101" s="11"/>
      <c r="CA101" s="14"/>
      <c r="CD101" s="11"/>
      <c r="CH101" s="11"/>
      <c r="CI101" s="14"/>
      <c r="CL101" s="11"/>
    </row>
    <row r="102" spans="15:90" x14ac:dyDescent="0.25">
      <c r="O102" s="14"/>
      <c r="W102" s="14"/>
      <c r="AE102" s="14"/>
      <c r="AM102" s="14"/>
      <c r="AT102" s="11"/>
      <c r="AU102" s="14"/>
      <c r="AX102" s="11"/>
      <c r="BB102" s="11"/>
      <c r="BC102" s="14"/>
      <c r="BF102" s="11"/>
      <c r="BJ102" s="11"/>
      <c r="BK102" s="14"/>
      <c r="BN102" s="11"/>
      <c r="BR102" s="11"/>
      <c r="BS102" s="14"/>
      <c r="BV102" s="11"/>
      <c r="BZ102" s="11"/>
      <c r="CA102" s="14"/>
      <c r="CD102" s="11"/>
      <c r="CH102" s="11"/>
      <c r="CI102" s="14"/>
      <c r="CL102" s="11"/>
    </row>
    <row r="103" spans="15:90" x14ac:dyDescent="0.25">
      <c r="O103" s="14"/>
      <c r="W103" s="14"/>
      <c r="AE103" s="14"/>
      <c r="AM103" s="14"/>
      <c r="AT103" s="11"/>
      <c r="AU103" s="14"/>
      <c r="AX103" s="11"/>
      <c r="BB103" s="11"/>
      <c r="BC103" s="14"/>
      <c r="BF103" s="11"/>
      <c r="BJ103" s="11"/>
      <c r="BK103" s="14"/>
      <c r="BN103" s="11"/>
      <c r="BR103" s="11"/>
      <c r="BS103" s="14"/>
      <c r="BV103" s="11"/>
      <c r="BZ103" s="11"/>
      <c r="CA103" s="14"/>
      <c r="CD103" s="11"/>
      <c r="CH103" s="11"/>
      <c r="CI103" s="14"/>
      <c r="CL103" s="11"/>
    </row>
    <row r="104" spans="15:90" x14ac:dyDescent="0.25">
      <c r="O104" s="14"/>
      <c r="W104" s="14"/>
      <c r="AE104" s="14"/>
      <c r="AM104" s="14"/>
      <c r="AT104" s="11"/>
      <c r="AU104" s="14"/>
      <c r="AX104" s="11"/>
      <c r="BB104" s="11"/>
      <c r="BC104" s="14"/>
      <c r="BF104" s="11"/>
      <c r="BJ104" s="11"/>
      <c r="BK104" s="14"/>
      <c r="BN104" s="11"/>
      <c r="BR104" s="11"/>
      <c r="BS104" s="14"/>
      <c r="BV104" s="11"/>
      <c r="BZ104" s="11"/>
      <c r="CA104" s="14"/>
      <c r="CD104" s="11"/>
      <c r="CH104" s="11"/>
      <c r="CI104" s="14"/>
      <c r="CL104" s="11"/>
    </row>
    <row r="105" spans="15:90" x14ac:dyDescent="0.25">
      <c r="O105" s="14"/>
      <c r="W105" s="14"/>
      <c r="AE105" s="14"/>
      <c r="AM105" s="14"/>
      <c r="AT105" s="11"/>
      <c r="AU105" s="14"/>
      <c r="AX105" s="11"/>
      <c r="BB105" s="11"/>
      <c r="BC105" s="14"/>
      <c r="BF105" s="11"/>
      <c r="BJ105" s="11"/>
      <c r="BK105" s="14"/>
      <c r="BN105" s="11"/>
      <c r="BR105" s="11"/>
      <c r="BS105" s="14"/>
      <c r="BV105" s="11"/>
      <c r="BZ105" s="11"/>
      <c r="CA105" s="14"/>
      <c r="CD105" s="11"/>
      <c r="CH105" s="11"/>
      <c r="CI105" s="14"/>
      <c r="CL105" s="11"/>
    </row>
    <row r="106" spans="15:90" x14ac:dyDescent="0.25">
      <c r="O106" s="14"/>
      <c r="W106" s="14"/>
      <c r="AE106" s="14"/>
      <c r="AM106" s="14"/>
      <c r="AT106" s="11"/>
      <c r="AU106" s="14"/>
      <c r="AX106" s="11"/>
      <c r="BB106" s="11"/>
      <c r="BC106" s="14"/>
      <c r="BF106" s="11"/>
      <c r="BJ106" s="11"/>
      <c r="BK106" s="14"/>
      <c r="BN106" s="11"/>
      <c r="BR106" s="11"/>
      <c r="BS106" s="14"/>
      <c r="BV106" s="11"/>
      <c r="BZ106" s="11"/>
      <c r="CA106" s="14"/>
      <c r="CD106" s="11"/>
      <c r="CH106" s="11"/>
      <c r="CI106" s="14"/>
      <c r="CL106" s="11"/>
    </row>
    <row r="107" spans="15:90" x14ac:dyDescent="0.25">
      <c r="O107" s="15"/>
      <c r="W107" s="15"/>
      <c r="AE107" s="15"/>
      <c r="AM107" s="15"/>
      <c r="AT107" s="11"/>
      <c r="AU107" s="15"/>
      <c r="AX107" s="11"/>
      <c r="BB107" s="11"/>
      <c r="BC107" s="15"/>
      <c r="BF107" s="11"/>
      <c r="BJ107" s="11"/>
      <c r="BK107" s="15"/>
      <c r="BN107" s="11"/>
      <c r="BR107" s="11"/>
      <c r="BS107" s="15"/>
      <c r="BV107" s="11"/>
      <c r="BZ107" s="11"/>
      <c r="CA107" s="15"/>
      <c r="CD107" s="11"/>
      <c r="CH107" s="11"/>
      <c r="CI107" s="15"/>
      <c r="CL107" s="11"/>
    </row>
    <row r="108" spans="15:90" x14ac:dyDescent="0.25">
      <c r="O108" s="14"/>
      <c r="W108" s="14"/>
      <c r="AE108" s="14"/>
      <c r="AM108" s="14"/>
      <c r="AT108" s="11"/>
      <c r="AU108" s="14"/>
      <c r="AX108" s="11"/>
      <c r="BB108" s="11"/>
      <c r="BC108" s="14"/>
      <c r="BF108" s="11"/>
      <c r="BJ108" s="11"/>
      <c r="BK108" s="14"/>
      <c r="BN108" s="11"/>
      <c r="BR108" s="11"/>
      <c r="BS108" s="14"/>
      <c r="BV108" s="11"/>
      <c r="BZ108" s="11"/>
      <c r="CA108" s="14"/>
      <c r="CD108" s="11"/>
      <c r="CH108" s="11"/>
      <c r="CI108" s="14"/>
      <c r="CL108" s="11"/>
    </row>
    <row r="109" spans="15:90" x14ac:dyDescent="0.25">
      <c r="O109" s="14"/>
      <c r="W109" s="14"/>
      <c r="AE109" s="14"/>
      <c r="AM109" s="14"/>
      <c r="AT109" s="11"/>
      <c r="AU109" s="14"/>
      <c r="AX109" s="11"/>
      <c r="BB109" s="11"/>
      <c r="BC109" s="14"/>
      <c r="BF109" s="11"/>
      <c r="BJ109" s="11"/>
      <c r="BK109" s="14"/>
      <c r="BN109" s="11"/>
      <c r="BR109" s="11"/>
      <c r="BS109" s="14"/>
      <c r="BV109" s="11"/>
      <c r="BZ109" s="11"/>
      <c r="CA109" s="14"/>
      <c r="CD109" s="11"/>
      <c r="CH109" s="11"/>
      <c r="CI109" s="14"/>
      <c r="CL109" s="11"/>
    </row>
    <row r="110" spans="15:90" x14ac:dyDescent="0.25">
      <c r="O110" s="14"/>
      <c r="W110" s="14"/>
      <c r="AE110" s="14"/>
      <c r="AM110" s="14"/>
      <c r="AT110" s="11"/>
      <c r="AU110" s="14"/>
      <c r="AX110" s="11"/>
      <c r="BB110" s="11"/>
      <c r="BC110" s="14"/>
      <c r="BF110" s="11"/>
      <c r="BJ110" s="11"/>
      <c r="BK110" s="14"/>
      <c r="BN110" s="11"/>
      <c r="BR110" s="11"/>
      <c r="BS110" s="14"/>
      <c r="BV110" s="11"/>
      <c r="BZ110" s="11"/>
      <c r="CA110" s="14"/>
      <c r="CD110" s="11"/>
      <c r="CH110" s="11"/>
      <c r="CI110" s="14"/>
      <c r="CL110" s="11"/>
    </row>
    <row r="111" spans="15:90" x14ac:dyDescent="0.25">
      <c r="O111" s="14"/>
      <c r="W111" s="14"/>
      <c r="AE111" s="14"/>
      <c r="AM111" s="14"/>
      <c r="AT111" s="11"/>
      <c r="AU111" s="14"/>
      <c r="AX111" s="11"/>
      <c r="BB111" s="11"/>
      <c r="BC111" s="14"/>
      <c r="BF111" s="11"/>
      <c r="BJ111" s="11"/>
      <c r="BK111" s="14"/>
      <c r="BN111" s="11"/>
      <c r="BR111" s="11"/>
      <c r="BS111" s="14"/>
      <c r="BV111" s="11"/>
      <c r="BZ111" s="11"/>
      <c r="CA111" s="14"/>
      <c r="CD111" s="11"/>
      <c r="CH111" s="11"/>
      <c r="CI111" s="14"/>
      <c r="CL111" s="11"/>
    </row>
    <row r="112" spans="15:90" x14ac:dyDescent="0.25">
      <c r="O112" s="14"/>
      <c r="W112" s="14"/>
      <c r="AE112" s="14"/>
      <c r="AM112" s="14"/>
      <c r="AT112" s="11"/>
      <c r="AU112" s="14"/>
      <c r="AX112" s="11"/>
      <c r="BB112" s="11"/>
      <c r="BC112" s="14"/>
      <c r="BF112" s="11"/>
      <c r="BJ112" s="11"/>
      <c r="BK112" s="14"/>
      <c r="BN112" s="11"/>
      <c r="BR112" s="11"/>
      <c r="BS112" s="14"/>
      <c r="BV112" s="11"/>
      <c r="BZ112" s="11"/>
      <c r="CA112" s="14"/>
      <c r="CD112" s="11"/>
      <c r="CH112" s="11"/>
      <c r="CI112" s="14"/>
      <c r="CL112" s="11"/>
    </row>
    <row r="113" spans="15:90" x14ac:dyDescent="0.25">
      <c r="O113" s="14"/>
      <c r="W113" s="14"/>
      <c r="AE113" s="14"/>
      <c r="AM113" s="14"/>
      <c r="AT113" s="11"/>
      <c r="AU113" s="14"/>
      <c r="AX113" s="11"/>
      <c r="BB113" s="11"/>
      <c r="BC113" s="14"/>
      <c r="BF113" s="11"/>
      <c r="BJ113" s="11"/>
      <c r="BK113" s="14"/>
      <c r="BN113" s="11"/>
      <c r="BR113" s="11"/>
      <c r="BS113" s="14"/>
      <c r="BV113" s="11"/>
      <c r="BZ113" s="11"/>
      <c r="CA113" s="14"/>
      <c r="CD113" s="11"/>
      <c r="CH113" s="11"/>
      <c r="CI113" s="14"/>
      <c r="CL113" s="11"/>
    </row>
    <row r="114" spans="15:90" x14ac:dyDescent="0.25">
      <c r="O114" s="16"/>
      <c r="W114" s="16"/>
      <c r="AE114" s="16"/>
      <c r="AM114" s="16"/>
      <c r="AT114" s="11"/>
      <c r="AU114" s="16"/>
      <c r="AX114" s="11"/>
      <c r="BB114" s="11"/>
      <c r="BC114" s="16"/>
      <c r="BF114" s="11"/>
      <c r="BJ114" s="11"/>
      <c r="BK114" s="16"/>
      <c r="BN114" s="11"/>
      <c r="BR114" s="11"/>
      <c r="BS114" s="16"/>
      <c r="BV114" s="11"/>
      <c r="BZ114" s="11"/>
      <c r="CA114" s="16"/>
      <c r="CD114" s="11"/>
      <c r="CH114" s="11"/>
      <c r="CI114" s="16"/>
      <c r="CL114" s="11"/>
    </row>
    <row r="115" spans="15:90" x14ac:dyDescent="0.25">
      <c r="O115" s="14"/>
      <c r="W115" s="14"/>
      <c r="AE115" s="14"/>
      <c r="AM115" s="14"/>
      <c r="AT115" s="11"/>
      <c r="AU115" s="14"/>
      <c r="AX115" s="11"/>
      <c r="BB115" s="11"/>
      <c r="BC115" s="14"/>
      <c r="BF115" s="11"/>
      <c r="BJ115" s="11"/>
      <c r="BK115" s="14"/>
      <c r="BN115" s="11"/>
      <c r="BR115" s="11"/>
      <c r="BS115" s="14"/>
      <c r="BV115" s="11"/>
      <c r="BZ115" s="11"/>
      <c r="CA115" s="14"/>
      <c r="CD115" s="11"/>
      <c r="CH115" s="11"/>
      <c r="CI115" s="14"/>
      <c r="CL115" s="11"/>
    </row>
    <row r="116" spans="15:90" x14ac:dyDescent="0.25">
      <c r="O116" s="14"/>
      <c r="W116" s="14"/>
      <c r="AE116" s="14"/>
      <c r="AM116" s="14"/>
      <c r="AT116" s="11"/>
      <c r="AU116" s="14"/>
      <c r="AX116" s="11"/>
      <c r="BB116" s="11"/>
      <c r="BC116" s="14"/>
      <c r="BF116" s="11"/>
      <c r="BJ116" s="11"/>
      <c r="BK116" s="14"/>
      <c r="BN116" s="11"/>
      <c r="BR116" s="11"/>
      <c r="BS116" s="14"/>
      <c r="BV116" s="11"/>
      <c r="BZ116" s="11"/>
      <c r="CA116" s="14"/>
      <c r="CD116" s="11"/>
      <c r="CH116" s="11"/>
      <c r="CI116" s="14"/>
      <c r="CL116" s="11"/>
    </row>
    <row r="117" spans="15:90" x14ac:dyDescent="0.25">
      <c r="O117" s="14"/>
      <c r="W117" s="14"/>
      <c r="AE117" s="14"/>
      <c r="AM117" s="14"/>
      <c r="AT117" s="11"/>
      <c r="AU117" s="14"/>
      <c r="AX117" s="11"/>
      <c r="BB117" s="11"/>
      <c r="BC117" s="14"/>
      <c r="BF117" s="11"/>
      <c r="BJ117" s="11"/>
      <c r="BK117" s="14"/>
      <c r="BN117" s="11"/>
      <c r="BR117" s="11"/>
      <c r="BS117" s="14"/>
      <c r="BV117" s="11"/>
      <c r="BZ117" s="11"/>
      <c r="CA117" s="14"/>
      <c r="CD117" s="11"/>
      <c r="CH117" s="11"/>
      <c r="CI117" s="14"/>
      <c r="CL117" s="11"/>
    </row>
    <row r="118" spans="15:90" x14ac:dyDescent="0.25">
      <c r="O118" s="16"/>
      <c r="W118" s="16"/>
      <c r="AE118" s="16"/>
      <c r="AM118" s="16"/>
      <c r="AT118" s="11"/>
      <c r="AU118" s="16"/>
      <c r="AX118" s="11"/>
      <c r="BB118" s="11"/>
      <c r="BC118" s="16"/>
      <c r="BF118" s="11"/>
      <c r="BJ118" s="11"/>
      <c r="BK118" s="16"/>
      <c r="BN118" s="11"/>
      <c r="BR118" s="11"/>
      <c r="BS118" s="16"/>
      <c r="BV118" s="11"/>
      <c r="BZ118" s="11"/>
      <c r="CA118" s="16"/>
      <c r="CD118" s="11"/>
      <c r="CH118" s="11"/>
      <c r="CI118" s="16"/>
      <c r="CL118" s="11"/>
    </row>
    <row r="119" spans="15:90" x14ac:dyDescent="0.25">
      <c r="O119" s="15"/>
      <c r="W119" s="15"/>
      <c r="AE119" s="15"/>
      <c r="AM119" s="15"/>
      <c r="AT119" s="11"/>
      <c r="AU119" s="15"/>
      <c r="AX119" s="11"/>
      <c r="BB119" s="11"/>
      <c r="BC119" s="15"/>
      <c r="BF119" s="11"/>
      <c r="BJ119" s="11"/>
      <c r="BK119" s="15"/>
      <c r="BN119" s="11"/>
      <c r="BR119" s="11"/>
      <c r="BS119" s="15"/>
      <c r="BV119" s="11"/>
      <c r="BZ119" s="11"/>
      <c r="CA119" s="15"/>
      <c r="CD119" s="11"/>
      <c r="CH119" s="11"/>
      <c r="CI119" s="15"/>
      <c r="CL119" s="11"/>
    </row>
    <row r="120" spans="15:90" x14ac:dyDescent="0.25">
      <c r="O120" s="14"/>
      <c r="W120" s="14"/>
      <c r="AE120" s="14"/>
      <c r="AM120" s="14"/>
      <c r="AT120" s="11"/>
      <c r="AU120" s="14"/>
      <c r="AX120" s="11"/>
      <c r="BB120" s="11"/>
      <c r="BC120" s="14"/>
      <c r="BF120" s="11"/>
      <c r="BJ120" s="11"/>
      <c r="BK120" s="14"/>
      <c r="BN120" s="11"/>
      <c r="BR120" s="11"/>
      <c r="BS120" s="14"/>
      <c r="BV120" s="11"/>
      <c r="BZ120" s="11"/>
      <c r="CA120" s="14"/>
      <c r="CD120" s="11"/>
      <c r="CH120" s="11"/>
      <c r="CI120" s="14"/>
      <c r="CL120" s="11"/>
    </row>
    <row r="121" spans="15:90" x14ac:dyDescent="0.25">
      <c r="O121" s="14"/>
      <c r="W121" s="14"/>
      <c r="AE121" s="14"/>
      <c r="AM121" s="14"/>
      <c r="AT121" s="11"/>
      <c r="AU121" s="14"/>
      <c r="AX121" s="11"/>
      <c r="BB121" s="11"/>
      <c r="BC121" s="14"/>
      <c r="BF121" s="11"/>
      <c r="BJ121" s="11"/>
      <c r="BK121" s="14"/>
      <c r="BN121" s="11"/>
      <c r="BR121" s="11"/>
      <c r="BS121" s="14"/>
      <c r="BV121" s="11"/>
      <c r="BZ121" s="11"/>
      <c r="CA121" s="14"/>
      <c r="CD121" s="11"/>
      <c r="CH121" s="11"/>
      <c r="CI121" s="14"/>
      <c r="CL121" s="11"/>
    </row>
    <row r="122" spans="15:90" x14ac:dyDescent="0.25">
      <c r="O122" s="14"/>
      <c r="W122" s="14"/>
      <c r="AE122" s="14"/>
      <c r="AM122" s="14"/>
      <c r="AT122" s="11"/>
      <c r="AU122" s="14"/>
      <c r="AX122" s="11"/>
      <c r="BB122" s="11"/>
      <c r="BC122" s="14"/>
      <c r="BF122" s="11"/>
      <c r="BJ122" s="11"/>
      <c r="BK122" s="14"/>
      <c r="BN122" s="11"/>
      <c r="BR122" s="11"/>
      <c r="BS122" s="14"/>
      <c r="BV122" s="11"/>
      <c r="BZ122" s="11"/>
      <c r="CA122" s="14"/>
      <c r="CD122" s="11"/>
      <c r="CH122" s="11"/>
      <c r="CI122" s="14"/>
      <c r="CL122" s="11"/>
    </row>
    <row r="123" spans="15:90" x14ac:dyDescent="0.25">
      <c r="O123" s="14"/>
      <c r="W123" s="14"/>
      <c r="AE123" s="14"/>
      <c r="AM123" s="14"/>
      <c r="AT123" s="11"/>
      <c r="AU123" s="14"/>
      <c r="AX123" s="11"/>
      <c r="BB123" s="11"/>
      <c r="BC123" s="14"/>
      <c r="BF123" s="11"/>
      <c r="BJ123" s="11"/>
      <c r="BK123" s="14"/>
      <c r="BN123" s="11"/>
      <c r="BR123" s="11"/>
      <c r="BS123" s="14"/>
      <c r="BV123" s="11"/>
      <c r="BZ123" s="11"/>
      <c r="CA123" s="14"/>
      <c r="CD123" s="11"/>
      <c r="CH123" s="11"/>
      <c r="CI123" s="14"/>
      <c r="CL123" s="11"/>
    </row>
    <row r="124" spans="15:90" x14ac:dyDescent="0.25">
      <c r="O124" s="14"/>
      <c r="W124" s="14"/>
      <c r="AE124" s="14"/>
      <c r="AM124" s="14"/>
      <c r="AT124" s="11"/>
      <c r="AU124" s="14"/>
      <c r="AX124" s="11"/>
      <c r="BB124" s="11"/>
      <c r="BC124" s="14"/>
      <c r="BF124" s="11"/>
      <c r="BJ124" s="11"/>
      <c r="BK124" s="14"/>
      <c r="BN124" s="11"/>
      <c r="BR124" s="11"/>
      <c r="BS124" s="14"/>
      <c r="BV124" s="11"/>
      <c r="BZ124" s="11"/>
      <c r="CA124" s="14"/>
      <c r="CD124" s="11"/>
      <c r="CH124" s="11"/>
      <c r="CI124" s="14"/>
      <c r="CL124" s="11"/>
    </row>
    <row r="125" spans="15:90" x14ac:dyDescent="0.25">
      <c r="O125" s="14"/>
      <c r="W125" s="14"/>
      <c r="AE125" s="14"/>
      <c r="AM125" s="14"/>
      <c r="AT125" s="11"/>
      <c r="AU125" s="14"/>
      <c r="AX125" s="11"/>
      <c r="BB125" s="11"/>
      <c r="BC125" s="14"/>
      <c r="BF125" s="11"/>
      <c r="BJ125" s="11"/>
      <c r="BK125" s="14"/>
      <c r="BN125" s="11"/>
      <c r="BR125" s="11"/>
      <c r="BS125" s="14"/>
      <c r="BV125" s="11"/>
      <c r="BZ125" s="11"/>
      <c r="CA125" s="14"/>
      <c r="CD125" s="11"/>
      <c r="CH125" s="11"/>
      <c r="CI125" s="14"/>
      <c r="CL125" s="11"/>
    </row>
    <row r="126" spans="15:90" x14ac:dyDescent="0.25">
      <c r="O126" s="14"/>
      <c r="W126" s="14"/>
      <c r="AE126" s="14"/>
      <c r="AM126" s="14"/>
      <c r="AT126" s="11"/>
      <c r="AU126" s="14"/>
      <c r="AX126" s="11"/>
      <c r="BB126" s="11"/>
      <c r="BC126" s="14"/>
      <c r="BF126" s="11"/>
      <c r="BJ126" s="11"/>
      <c r="BK126" s="14"/>
      <c r="BN126" s="11"/>
      <c r="BR126" s="11"/>
      <c r="BS126" s="14"/>
      <c r="BV126" s="11"/>
      <c r="BZ126" s="11"/>
      <c r="CA126" s="14"/>
      <c r="CD126" s="11"/>
      <c r="CH126" s="11"/>
      <c r="CI126" s="14"/>
      <c r="CL126" s="11"/>
    </row>
    <row r="127" spans="15:90" x14ac:dyDescent="0.25">
      <c r="O127" s="14"/>
      <c r="W127" s="14"/>
      <c r="AE127" s="14"/>
      <c r="AM127" s="14"/>
      <c r="AT127" s="11"/>
      <c r="AU127" s="14"/>
      <c r="AX127" s="11"/>
      <c r="BB127" s="11"/>
      <c r="BC127" s="14"/>
      <c r="BF127" s="11"/>
      <c r="BJ127" s="11"/>
      <c r="BK127" s="14"/>
      <c r="BN127" s="11"/>
      <c r="BR127" s="11"/>
      <c r="BS127" s="14"/>
      <c r="BV127" s="11"/>
      <c r="BZ127" s="11"/>
      <c r="CA127" s="14"/>
      <c r="CD127" s="11"/>
      <c r="CH127" s="11"/>
      <c r="CI127" s="14"/>
      <c r="CL127" s="11"/>
    </row>
    <row r="128" spans="15:90" x14ac:dyDescent="0.25">
      <c r="O128" s="14"/>
      <c r="W128" s="14"/>
      <c r="AE128" s="14"/>
      <c r="AM128" s="14"/>
      <c r="AT128" s="11"/>
      <c r="AU128" s="14"/>
      <c r="AX128" s="11"/>
      <c r="BB128" s="11"/>
      <c r="BC128" s="14"/>
      <c r="BF128" s="11"/>
      <c r="BJ128" s="11"/>
      <c r="BK128" s="14"/>
      <c r="BN128" s="11"/>
      <c r="BR128" s="11"/>
      <c r="BS128" s="14"/>
      <c r="BV128" s="11"/>
      <c r="BZ128" s="11"/>
      <c r="CA128" s="14"/>
      <c r="CD128" s="11"/>
      <c r="CH128" s="11"/>
      <c r="CI128" s="14"/>
      <c r="CL128" s="11"/>
    </row>
    <row r="129" spans="15:90" x14ac:dyDescent="0.25">
      <c r="O129" s="19"/>
      <c r="W129" s="19"/>
      <c r="AE129" s="19"/>
      <c r="AM129" s="19"/>
      <c r="AT129" s="11"/>
      <c r="AU129" s="19"/>
      <c r="AX129" s="11"/>
      <c r="BB129" s="11"/>
      <c r="BC129" s="19"/>
      <c r="BF129" s="11"/>
      <c r="BJ129" s="11"/>
      <c r="BK129" s="19"/>
      <c r="BN129" s="11"/>
      <c r="BR129" s="11"/>
      <c r="BS129" s="19"/>
      <c r="BV129" s="11"/>
      <c r="BZ129" s="11"/>
      <c r="CA129" s="19"/>
      <c r="CD129" s="11"/>
      <c r="CH129" s="11"/>
      <c r="CI129" s="19"/>
      <c r="CL129" s="11" t="str">
        <f>IFERROR(VLOOKUP(ROWS($CI$9:CI129),$CH$9:$CI$160,2,0),"")</f>
        <v/>
      </c>
    </row>
    <row r="130" spans="15:90" x14ac:dyDescent="0.25">
      <c r="O130" s="20"/>
      <c r="W130" s="20"/>
      <c r="AE130" s="20"/>
      <c r="AM130" s="20"/>
      <c r="AT130" s="11"/>
      <c r="AU130" s="20"/>
      <c r="AX130" s="11"/>
      <c r="BB130" s="11"/>
      <c r="BC130" s="20"/>
      <c r="BF130" s="11"/>
      <c r="BJ130" s="11"/>
      <c r="BK130" s="20"/>
      <c r="BN130" s="11"/>
      <c r="BR130" s="11"/>
      <c r="BS130" s="20"/>
      <c r="BV130" s="11"/>
      <c r="BZ130" s="11"/>
      <c r="CA130" s="20"/>
      <c r="CD130" s="11"/>
      <c r="CH130" s="11"/>
      <c r="CI130" s="20"/>
      <c r="CL130" s="11" t="str">
        <f>IFERROR(VLOOKUP(ROWS($CI$9:CI130),$CH$9:$CI$160,2,0),"")</f>
        <v/>
      </c>
    </row>
    <row r="131" spans="15:90" x14ac:dyDescent="0.25">
      <c r="O131" s="20"/>
      <c r="W131" s="20"/>
      <c r="AE131" s="20"/>
      <c r="AM131" s="20"/>
      <c r="AT131" s="11"/>
      <c r="AU131" s="20"/>
      <c r="AX131" s="11"/>
      <c r="BB131" s="11"/>
      <c r="BC131" s="20"/>
      <c r="BF131" s="11"/>
      <c r="BJ131" s="11"/>
      <c r="BK131" s="20"/>
      <c r="BN131" s="11"/>
      <c r="BR131" s="11"/>
      <c r="BS131" s="20"/>
      <c r="BV131" s="11"/>
      <c r="BZ131" s="11"/>
      <c r="CA131" s="20"/>
      <c r="CD131" s="11"/>
      <c r="CH131" s="11"/>
      <c r="CI131" s="20"/>
      <c r="CL131" s="11" t="str">
        <f>IFERROR(VLOOKUP(ROWS($CI$9:CI131),$CH$9:$CI$160,2,0),"")</f>
        <v/>
      </c>
    </row>
    <row r="132" spans="15:90" x14ac:dyDescent="0.25">
      <c r="O132" s="20"/>
      <c r="W132" s="20"/>
      <c r="AE132" s="20"/>
      <c r="AM132" s="20"/>
      <c r="AT132" s="11"/>
      <c r="AU132" s="20"/>
      <c r="AX132" s="11"/>
      <c r="BB132" s="11"/>
      <c r="BC132" s="20"/>
      <c r="BF132" s="11"/>
      <c r="BJ132" s="11"/>
      <c r="BK132" s="20"/>
      <c r="BN132" s="11"/>
      <c r="BR132" s="11"/>
      <c r="BS132" s="20"/>
      <c r="BV132" s="11"/>
      <c r="BZ132" s="11"/>
      <c r="CA132" s="20"/>
      <c r="CD132" s="11"/>
      <c r="CH132" s="11"/>
      <c r="CI132" s="20"/>
      <c r="CL132" s="11" t="str">
        <f>IFERROR(VLOOKUP(ROWS($CI$9:CI132),$CH$9:$CI$160,2,0),"")</f>
        <v/>
      </c>
    </row>
    <row r="133" spans="15:90" x14ac:dyDescent="0.25">
      <c r="O133" s="20"/>
      <c r="W133" s="20"/>
      <c r="AE133" s="20"/>
      <c r="AM133" s="20"/>
      <c r="AT133" s="11"/>
      <c r="AU133" s="20"/>
      <c r="AX133" s="11"/>
      <c r="BB133" s="11"/>
      <c r="BC133" s="20"/>
      <c r="BF133" s="11"/>
      <c r="BJ133" s="11"/>
      <c r="BK133" s="20"/>
      <c r="BN133" s="11"/>
      <c r="BR133" s="11"/>
      <c r="BS133" s="20"/>
      <c r="BV133" s="11"/>
      <c r="BZ133" s="11"/>
      <c r="CA133" s="20"/>
      <c r="CD133" s="11"/>
      <c r="CH133" s="11"/>
      <c r="CI133" s="20"/>
      <c r="CL133" s="11" t="str">
        <f>IFERROR(VLOOKUP(ROWS($CI$9:CI133),$CH$9:$CI$160,2,0),"")</f>
        <v/>
      </c>
    </row>
    <row r="134" spans="15:90" x14ac:dyDescent="0.25">
      <c r="O134" s="20"/>
      <c r="W134" s="20"/>
      <c r="AE134" s="20"/>
      <c r="AM134" s="20"/>
      <c r="AT134" s="11"/>
      <c r="AU134" s="20"/>
      <c r="AX134" s="11"/>
      <c r="BB134" s="11"/>
      <c r="BC134" s="20"/>
      <c r="BF134" s="11"/>
      <c r="BJ134" s="11"/>
      <c r="BK134" s="20"/>
      <c r="BN134" s="11"/>
      <c r="BR134" s="11"/>
      <c r="BS134" s="20"/>
      <c r="BV134" s="11"/>
      <c r="BZ134" s="11"/>
      <c r="CA134" s="20"/>
      <c r="CD134" s="11"/>
      <c r="CH134" s="11"/>
      <c r="CI134" s="20"/>
      <c r="CL134" s="11" t="str">
        <f>IFERROR(VLOOKUP(ROWS($CI$9:CI134),$CH$9:$CI$160,2,0),"")</f>
        <v/>
      </c>
    </row>
    <row r="135" spans="15:90" x14ac:dyDescent="0.25">
      <c r="O135" s="20"/>
      <c r="W135" s="20"/>
      <c r="AE135" s="20"/>
      <c r="AM135" s="20"/>
      <c r="AT135" s="11"/>
      <c r="AU135" s="20"/>
      <c r="AX135" s="11"/>
      <c r="BB135" s="11"/>
      <c r="BC135" s="20"/>
      <c r="BF135" s="11"/>
      <c r="BJ135" s="11"/>
      <c r="BK135" s="20"/>
      <c r="BN135" s="11"/>
      <c r="BR135" s="11"/>
      <c r="BS135" s="20"/>
      <c r="BV135" s="11"/>
      <c r="BZ135" s="11"/>
      <c r="CA135" s="20"/>
      <c r="CD135" s="11"/>
      <c r="CH135" s="11"/>
      <c r="CI135" s="20"/>
      <c r="CL135" s="11" t="str">
        <f>IFERROR(VLOOKUP(ROWS($CI$9:CI135),$CH$9:$CI$160,2,0),"")</f>
        <v/>
      </c>
    </row>
    <row r="136" spans="15:90" x14ac:dyDescent="0.25">
      <c r="O136" s="20"/>
      <c r="W136" s="20"/>
      <c r="AE136" s="20"/>
      <c r="AM136" s="20"/>
      <c r="AT136" s="11"/>
      <c r="AU136" s="20"/>
      <c r="AX136" s="11"/>
      <c r="BB136" s="11"/>
      <c r="BC136" s="20"/>
      <c r="BF136" s="11"/>
      <c r="BJ136" s="11"/>
      <c r="BK136" s="20"/>
      <c r="BN136" s="11"/>
      <c r="BR136" s="11"/>
      <c r="BS136" s="20"/>
      <c r="BV136" s="11"/>
      <c r="BZ136" s="11"/>
      <c r="CA136" s="20"/>
      <c r="CD136" s="11"/>
      <c r="CH136" s="11"/>
      <c r="CI136" s="20"/>
      <c r="CL136" s="11" t="str">
        <f>IFERROR(VLOOKUP(ROWS($CI$9:CI136),$CH$9:$CI$160,2,0),"")</f>
        <v/>
      </c>
    </row>
    <row r="137" spans="15:90" x14ac:dyDescent="0.25">
      <c r="O137" s="21"/>
      <c r="W137" s="21"/>
      <c r="AE137" s="21"/>
      <c r="AM137" s="21"/>
      <c r="AT137" s="11"/>
      <c r="AU137" s="21"/>
      <c r="AX137" s="11"/>
      <c r="BB137" s="11"/>
      <c r="BC137" s="21"/>
      <c r="BF137" s="11"/>
      <c r="BJ137" s="11"/>
      <c r="BK137" s="21"/>
      <c r="BN137" s="11"/>
      <c r="BR137" s="11"/>
      <c r="BS137" s="21"/>
      <c r="BV137" s="11"/>
      <c r="BZ137" s="11"/>
      <c r="CA137" s="21"/>
      <c r="CD137" s="11"/>
      <c r="CH137" s="11"/>
      <c r="CI137" s="21"/>
      <c r="CL137" s="11" t="str">
        <f>IFERROR(VLOOKUP(ROWS($CI$9:CI137),$CH$9:$CI$160,2,0),"")</f>
        <v/>
      </c>
    </row>
    <row r="138" spans="15:90" x14ac:dyDescent="0.25">
      <c r="O138" s="22"/>
      <c r="W138" s="22"/>
      <c r="AE138" s="22"/>
      <c r="AM138" s="22"/>
      <c r="AT138" s="11"/>
      <c r="AU138" s="22"/>
      <c r="AX138" s="11"/>
      <c r="BB138" s="11"/>
      <c r="BC138" s="22"/>
      <c r="BF138" s="11"/>
      <c r="BJ138" s="11"/>
      <c r="BK138" s="22"/>
      <c r="BN138" s="11"/>
      <c r="BR138" s="11"/>
      <c r="BS138" s="22"/>
      <c r="BV138" s="11"/>
      <c r="BZ138" s="11"/>
      <c r="CA138" s="22"/>
      <c r="CD138" s="11"/>
      <c r="CH138" s="11"/>
      <c r="CI138" s="22"/>
      <c r="CL138" s="11" t="str">
        <f>IFERROR(VLOOKUP(ROWS($CI$9:CI138),$CH$9:$CI$160,2,0),"")</f>
        <v/>
      </c>
    </row>
    <row r="139" spans="15:90" x14ac:dyDescent="0.25">
      <c r="O139" s="21"/>
      <c r="W139" s="21"/>
      <c r="AE139" s="21"/>
      <c r="AM139" s="21"/>
      <c r="AT139" s="11"/>
      <c r="AU139" s="21"/>
      <c r="AX139" s="11"/>
      <c r="BB139" s="11"/>
      <c r="BC139" s="21"/>
      <c r="BF139" s="11"/>
      <c r="BJ139" s="11"/>
      <c r="BK139" s="21"/>
      <c r="BN139" s="11"/>
      <c r="BR139" s="11"/>
      <c r="BS139" s="21"/>
      <c r="BV139" s="11"/>
      <c r="BZ139" s="11"/>
      <c r="CA139" s="21"/>
      <c r="CD139" s="11"/>
      <c r="CH139" s="11"/>
      <c r="CI139" s="21"/>
      <c r="CL139" s="11" t="str">
        <f>IFERROR(VLOOKUP(ROWS($CI$9:CI139),$CH$9:$CI$160,2,0),"")</f>
        <v/>
      </c>
    </row>
    <row r="140" spans="15:90" x14ac:dyDescent="0.25">
      <c r="O140" s="21"/>
      <c r="W140" s="21"/>
      <c r="AE140" s="21"/>
      <c r="AM140" s="21"/>
      <c r="AT140" s="11"/>
      <c r="AU140" s="21"/>
      <c r="AX140" s="11"/>
      <c r="BB140" s="11"/>
      <c r="BC140" s="21"/>
      <c r="BF140" s="11"/>
      <c r="BJ140" s="11"/>
      <c r="BK140" s="21"/>
      <c r="BN140" s="11"/>
      <c r="BR140" s="11"/>
      <c r="BS140" s="21"/>
      <c r="BV140" s="11"/>
      <c r="BZ140" s="11"/>
      <c r="CA140" s="21"/>
      <c r="CD140" s="11"/>
      <c r="CH140" s="11"/>
      <c r="CI140" s="21"/>
      <c r="CL140" s="11" t="str">
        <f>IFERROR(VLOOKUP(ROWS($CI$9:CI140),$CH$9:$CI$160,2,0),"")</f>
        <v/>
      </c>
    </row>
    <row r="141" spans="15:90" x14ac:dyDescent="0.25">
      <c r="O141" s="20"/>
      <c r="W141" s="20"/>
      <c r="AE141" s="20"/>
      <c r="AM141" s="20"/>
      <c r="AT141" s="11"/>
      <c r="AU141" s="20"/>
      <c r="AX141" s="11"/>
      <c r="BB141" s="11"/>
      <c r="BC141" s="20"/>
      <c r="BF141" s="11"/>
      <c r="BJ141" s="11"/>
      <c r="BK141" s="20"/>
      <c r="BN141" s="11"/>
      <c r="BR141" s="11"/>
      <c r="BS141" s="20"/>
      <c r="BV141" s="11"/>
      <c r="BZ141" s="11"/>
      <c r="CA141" s="20"/>
      <c r="CD141" s="11"/>
      <c r="CH141" s="11"/>
      <c r="CI141" s="20"/>
      <c r="CL141" s="11" t="str">
        <f>IFERROR(VLOOKUP(ROWS($CI$9:CI141),$CH$9:$CI$160,2,0),"")</f>
        <v/>
      </c>
    </row>
    <row r="142" spans="15:90" x14ac:dyDescent="0.25">
      <c r="O142" s="20"/>
      <c r="W142" s="20"/>
      <c r="AE142" s="20"/>
      <c r="AM142" s="20"/>
      <c r="AT142" s="11"/>
      <c r="AU142" s="20"/>
      <c r="AX142" s="11"/>
      <c r="BB142" s="11"/>
      <c r="BC142" s="20"/>
      <c r="BF142" s="11"/>
      <c r="BJ142" s="11"/>
      <c r="BK142" s="20"/>
      <c r="BN142" s="11"/>
      <c r="BR142" s="11"/>
      <c r="BS142" s="20"/>
      <c r="BV142" s="11"/>
      <c r="BZ142" s="11"/>
      <c r="CA142" s="20"/>
      <c r="CD142" s="11"/>
      <c r="CH142" s="11"/>
      <c r="CI142" s="20"/>
      <c r="CL142" s="11" t="str">
        <f>IFERROR(VLOOKUP(ROWS($CI$9:CI142),$CH$9:$CI$160,2,0),"")</f>
        <v/>
      </c>
    </row>
    <row r="143" spans="15:90" x14ac:dyDescent="0.25">
      <c r="O143" s="20"/>
      <c r="W143" s="20"/>
      <c r="AE143" s="20"/>
      <c r="AM143" s="20"/>
      <c r="AT143" s="11"/>
      <c r="AU143" s="20"/>
      <c r="AX143" s="11"/>
      <c r="BB143" s="11"/>
      <c r="BC143" s="20"/>
      <c r="BF143" s="11"/>
      <c r="BJ143" s="11"/>
      <c r="BK143" s="20"/>
      <c r="BN143" s="11"/>
      <c r="BR143" s="11"/>
      <c r="BS143" s="20"/>
      <c r="BV143" s="11"/>
      <c r="BZ143" s="11"/>
      <c r="CA143" s="20"/>
      <c r="CD143" s="11"/>
      <c r="CH143" s="11"/>
      <c r="CI143" s="20"/>
      <c r="CL143" s="11" t="str">
        <f>IFERROR(VLOOKUP(ROWS($CI$9:CI143),$CH$9:$CI$160,2,0),"")</f>
        <v/>
      </c>
    </row>
    <row r="144" spans="15:90" x14ac:dyDescent="0.25">
      <c r="O144" s="23"/>
      <c r="W144" s="23"/>
      <c r="AE144" s="23"/>
      <c r="AM144" s="23"/>
      <c r="AT144" s="11"/>
      <c r="AU144" s="23"/>
      <c r="AX144" s="11"/>
      <c r="BB144" s="11"/>
      <c r="BC144" s="23"/>
      <c r="BF144" s="11"/>
      <c r="BJ144" s="11"/>
      <c r="BK144" s="23"/>
      <c r="BN144" s="11"/>
      <c r="BR144" s="11"/>
      <c r="BS144" s="23"/>
      <c r="BV144" s="11"/>
      <c r="BZ144" s="11"/>
      <c r="CA144" s="23"/>
      <c r="CD144" s="11"/>
      <c r="CH144" s="11"/>
      <c r="CI144" s="23"/>
      <c r="CL144" s="11" t="str">
        <f>IFERROR(VLOOKUP(ROWS($CI$9:CI144),$CH$9:$CI$160,2,0),"")</f>
        <v/>
      </c>
    </row>
    <row r="145" spans="15:90" x14ac:dyDescent="0.25">
      <c r="O145" s="20"/>
      <c r="W145" s="20"/>
      <c r="AE145" s="20"/>
      <c r="AM145" s="20"/>
      <c r="AT145" s="11"/>
      <c r="AU145" s="20"/>
      <c r="AX145" s="11"/>
      <c r="BB145" s="11"/>
      <c r="BC145" s="20"/>
      <c r="BF145" s="11"/>
      <c r="BJ145" s="11"/>
      <c r="BK145" s="20"/>
      <c r="BN145" s="11"/>
      <c r="BR145" s="11"/>
      <c r="BS145" s="20"/>
      <c r="BV145" s="11"/>
      <c r="BZ145" s="11"/>
      <c r="CA145" s="20"/>
      <c r="CD145" s="11"/>
      <c r="CH145" s="11"/>
      <c r="CI145" s="20"/>
      <c r="CL145" s="11" t="str">
        <f>IFERROR(VLOOKUP(ROWS($CI$9:CI145),$CH$9:$CI$160,2,0),"")</f>
        <v/>
      </c>
    </row>
    <row r="146" spans="15:90" x14ac:dyDescent="0.25">
      <c r="O146" s="20"/>
      <c r="W146" s="20"/>
      <c r="AE146" s="20"/>
      <c r="AM146" s="20"/>
      <c r="AT146" s="11"/>
      <c r="AU146" s="20"/>
      <c r="AX146" s="11"/>
      <c r="BB146" s="11"/>
      <c r="BC146" s="20"/>
      <c r="BF146" s="11"/>
      <c r="BJ146" s="11"/>
      <c r="BK146" s="20"/>
      <c r="BN146" s="11"/>
      <c r="BR146" s="11"/>
      <c r="BS146" s="20"/>
      <c r="BV146" s="11"/>
      <c r="BZ146" s="11"/>
      <c r="CA146" s="20"/>
      <c r="CD146" s="11"/>
      <c r="CH146" s="11"/>
      <c r="CI146" s="20"/>
      <c r="CL146" s="11" t="str">
        <f>IFERROR(VLOOKUP(ROWS($CI$9:CI146),$CH$9:$CI$160,2,0),"")</f>
        <v/>
      </c>
    </row>
    <row r="147" spans="15:90" x14ac:dyDescent="0.25">
      <c r="O147" s="20"/>
      <c r="W147" s="20"/>
      <c r="AE147" s="20"/>
      <c r="AM147" s="20"/>
      <c r="AT147" s="11"/>
      <c r="AU147" s="20"/>
      <c r="AX147" s="11"/>
      <c r="BB147" s="11"/>
      <c r="BC147" s="20"/>
      <c r="BF147" s="11"/>
      <c r="BJ147" s="11"/>
      <c r="BK147" s="20"/>
      <c r="BN147" s="11"/>
      <c r="BR147" s="11"/>
      <c r="BS147" s="20"/>
      <c r="BV147" s="11"/>
      <c r="BZ147" s="11"/>
      <c r="CA147" s="20"/>
      <c r="CD147" s="11"/>
      <c r="CH147" s="11"/>
      <c r="CI147" s="20"/>
      <c r="CL147" s="11" t="str">
        <f>IFERROR(VLOOKUP(ROWS($CI$9:CI147),$CH$9:$CI$160,2,0),"")</f>
        <v/>
      </c>
    </row>
    <row r="148" spans="15:90" x14ac:dyDescent="0.25">
      <c r="O148" s="24"/>
      <c r="W148" s="24"/>
      <c r="AE148" s="24"/>
      <c r="AM148" s="24"/>
      <c r="AT148" s="11"/>
      <c r="AU148" s="24"/>
      <c r="AX148" s="11"/>
      <c r="BB148" s="11"/>
      <c r="BC148" s="24"/>
      <c r="BF148" s="11"/>
      <c r="BJ148" s="11"/>
      <c r="BK148" s="24"/>
      <c r="BN148" s="11"/>
      <c r="BR148" s="11"/>
      <c r="BS148" s="24"/>
      <c r="BV148" s="11"/>
      <c r="BZ148" s="11"/>
      <c r="CA148" s="24"/>
      <c r="CD148" s="11"/>
      <c r="CH148" s="11"/>
      <c r="CI148" s="24"/>
      <c r="CL148" s="11" t="str">
        <f>IFERROR(VLOOKUP(ROWS($CI$9:CI148),$CH$9:$CI$160,2,0),"")</f>
        <v/>
      </c>
    </row>
    <row r="149" spans="15:90" x14ac:dyDescent="0.25">
      <c r="O149" s="19"/>
      <c r="W149" s="19"/>
      <c r="AE149" s="19"/>
      <c r="AM149" s="19"/>
      <c r="AT149" s="11"/>
      <c r="AU149" s="19"/>
      <c r="AX149" s="11"/>
      <c r="BB149" s="11"/>
      <c r="BC149" s="19"/>
      <c r="BF149" s="11"/>
      <c r="BJ149" s="11"/>
      <c r="BK149" s="19"/>
      <c r="BN149" s="11"/>
      <c r="BR149" s="11"/>
      <c r="BS149" s="19"/>
      <c r="BV149" s="11"/>
      <c r="BZ149" s="11"/>
      <c r="CA149" s="19"/>
      <c r="CD149" s="11"/>
      <c r="CH149" s="11"/>
      <c r="CI149" s="19"/>
      <c r="CL149" s="11" t="str">
        <f>IFERROR(VLOOKUP(ROWS($CI$9:CI149),$CH$9:$CI$160,2,0),"")</f>
        <v/>
      </c>
    </row>
    <row r="150" spans="15:90" x14ac:dyDescent="0.25">
      <c r="O150" s="20"/>
      <c r="W150" s="20"/>
      <c r="AE150" s="20"/>
      <c r="AM150" s="20"/>
      <c r="AT150" s="11"/>
      <c r="AU150" s="20"/>
      <c r="AX150" s="11"/>
      <c r="BB150" s="11"/>
      <c r="BC150" s="20"/>
      <c r="BF150" s="11"/>
      <c r="BJ150" s="11"/>
      <c r="BK150" s="20"/>
      <c r="BN150" s="11"/>
      <c r="BR150" s="11"/>
      <c r="BS150" s="20"/>
      <c r="BV150" s="11"/>
      <c r="BZ150" s="11"/>
      <c r="CA150" s="20"/>
      <c r="CD150" s="11"/>
      <c r="CH150" s="11"/>
      <c r="CI150" s="20"/>
      <c r="CL150" s="11" t="str">
        <f>IFERROR(VLOOKUP(ROWS($CI$9:CI150),$CH$9:$CI$160,2,0),"")</f>
        <v/>
      </c>
    </row>
    <row r="151" spans="15:90" x14ac:dyDescent="0.25">
      <c r="O151" s="21"/>
      <c r="W151" s="21"/>
      <c r="AE151" s="21"/>
      <c r="AM151" s="21"/>
      <c r="AT151" s="11"/>
      <c r="AU151" s="21"/>
      <c r="AX151" s="11"/>
      <c r="BB151" s="11"/>
      <c r="BC151" s="21"/>
      <c r="BF151" s="11"/>
      <c r="BJ151" s="11"/>
      <c r="BK151" s="21"/>
      <c r="BN151" s="11"/>
      <c r="BR151" s="11"/>
      <c r="BS151" s="21"/>
      <c r="BV151" s="11"/>
      <c r="BZ151" s="11"/>
      <c r="CA151" s="21"/>
      <c r="CD151" s="11"/>
      <c r="CH151" s="11"/>
      <c r="CI151" s="21"/>
      <c r="CL151" s="11" t="str">
        <f>IFERROR(VLOOKUP(ROWS($CI$9:CI151),$CH$9:$CI$160,2,0),"")</f>
        <v/>
      </c>
    </row>
    <row r="152" spans="15:90" x14ac:dyDescent="0.25">
      <c r="O152" s="21"/>
      <c r="W152" s="21"/>
      <c r="AE152" s="21"/>
      <c r="AM152" s="21"/>
      <c r="AT152" s="11"/>
      <c r="AU152" s="21"/>
      <c r="AX152" s="11"/>
      <c r="BB152" s="11"/>
      <c r="BC152" s="21"/>
      <c r="BF152" s="11"/>
      <c r="BJ152" s="11"/>
      <c r="BK152" s="21"/>
      <c r="BN152" s="11"/>
      <c r="BR152" s="11"/>
      <c r="BS152" s="21"/>
      <c r="BV152" s="11"/>
      <c r="BZ152" s="11"/>
      <c r="CA152" s="21"/>
      <c r="CD152" s="11"/>
      <c r="CH152" s="11"/>
      <c r="CI152" s="21"/>
      <c r="CL152" s="11" t="str">
        <f>IFERROR(VLOOKUP(ROWS($CI$9:CI152),$CH$9:$CI$160,2,0),"")</f>
        <v/>
      </c>
    </row>
    <row r="153" spans="15:90" x14ac:dyDescent="0.25">
      <c r="O153" s="21"/>
      <c r="W153" s="21"/>
      <c r="AE153" s="21"/>
      <c r="AM153" s="21"/>
      <c r="AT153" s="11"/>
      <c r="AU153" s="21"/>
      <c r="AX153" s="11"/>
      <c r="BB153" s="11"/>
      <c r="BC153" s="21"/>
      <c r="BF153" s="11"/>
      <c r="BJ153" s="11"/>
      <c r="BK153" s="21"/>
      <c r="BN153" s="11"/>
      <c r="BR153" s="11"/>
      <c r="BS153" s="21"/>
      <c r="BV153" s="11"/>
      <c r="BZ153" s="11"/>
      <c r="CA153" s="21"/>
      <c r="CD153" s="11"/>
      <c r="CH153" s="11"/>
      <c r="CI153" s="21"/>
      <c r="CL153" s="11" t="str">
        <f>IFERROR(VLOOKUP(ROWS($CI$9:CI153),$CH$9:$CI$160,2,0),"")</f>
        <v/>
      </c>
    </row>
    <row r="154" spans="15:90" x14ac:dyDescent="0.25">
      <c r="O154" s="21"/>
      <c r="W154" s="21"/>
      <c r="AE154" s="21"/>
      <c r="AM154" s="21"/>
      <c r="AT154" s="11"/>
      <c r="AU154" s="21"/>
      <c r="AX154" s="11"/>
      <c r="BB154" s="11"/>
      <c r="BC154" s="21"/>
      <c r="BF154" s="11"/>
      <c r="BJ154" s="11"/>
      <c r="BK154" s="21"/>
      <c r="BN154" s="11"/>
      <c r="BR154" s="11"/>
      <c r="BS154" s="21"/>
      <c r="BV154" s="11"/>
      <c r="BZ154" s="11"/>
      <c r="CA154" s="21"/>
      <c r="CD154" s="11"/>
      <c r="CH154" s="11"/>
      <c r="CI154" s="21"/>
      <c r="CL154" s="11" t="str">
        <f>IFERROR(VLOOKUP(ROWS($CI$9:CI154),$CH$9:$CI$160,2,0),"")</f>
        <v/>
      </c>
    </row>
    <row r="155" spans="15:90" x14ac:dyDescent="0.25">
      <c r="O155" s="21"/>
      <c r="R155" s="11"/>
      <c r="W155" s="21"/>
      <c r="AE155" s="21"/>
      <c r="AM155" s="21"/>
      <c r="AT155" s="11"/>
      <c r="AU155" s="21"/>
      <c r="AX155" s="11"/>
      <c r="BB155" s="11"/>
      <c r="BC155" s="21"/>
      <c r="BF155" s="11"/>
      <c r="BJ155" s="11"/>
      <c r="BK155" s="21"/>
      <c r="BN155" s="11"/>
      <c r="BR155" s="11"/>
      <c r="BS155" s="21"/>
      <c r="BV155" s="11"/>
      <c r="BZ155" s="11"/>
      <c r="CA155" s="21"/>
      <c r="CD155" s="11"/>
      <c r="CH155" s="11"/>
      <c r="CI155" s="21"/>
      <c r="CL155" s="11" t="str">
        <f>IFERROR(VLOOKUP(ROWS($CI$9:CI155),$CH$9:$CI$160,2,0),"")</f>
        <v/>
      </c>
    </row>
    <row r="156" spans="15:90" x14ac:dyDescent="0.25">
      <c r="O156" s="21"/>
      <c r="R156" s="11"/>
      <c r="W156" s="21"/>
      <c r="AE156" s="21"/>
      <c r="AM156" s="21"/>
      <c r="AT156" s="11"/>
      <c r="AU156" s="21"/>
      <c r="AX156" s="11"/>
      <c r="BB156" s="11"/>
      <c r="BC156" s="21"/>
      <c r="BF156" s="11"/>
      <c r="BJ156" s="11"/>
      <c r="BK156" s="21"/>
      <c r="BN156" s="11"/>
      <c r="BR156" s="11"/>
      <c r="BS156" s="21"/>
      <c r="BV156" s="11"/>
      <c r="BZ156" s="11"/>
      <c r="CA156" s="21"/>
      <c r="CD156" s="11"/>
      <c r="CH156" s="11"/>
      <c r="CI156" s="21"/>
      <c r="CL156" s="11" t="str">
        <f>IFERROR(VLOOKUP(ROWS($CI$9:CI156),$CH$9:$CI$160,2,0),"")</f>
        <v/>
      </c>
    </row>
    <row r="157" spans="15:90" x14ac:dyDescent="0.25">
      <c r="O157" s="21"/>
      <c r="R157" s="11"/>
      <c r="W157" s="21"/>
      <c r="AE157" s="21"/>
      <c r="AM157" s="21"/>
      <c r="AT157" s="11"/>
      <c r="AU157" s="21"/>
      <c r="AX157" s="11"/>
      <c r="BB157" s="11"/>
      <c r="BC157" s="21"/>
      <c r="BF157" s="11"/>
      <c r="BJ157" s="11"/>
      <c r="BK157" s="21"/>
      <c r="BN157" s="11"/>
      <c r="BR157" s="11"/>
      <c r="BS157" s="21"/>
      <c r="BV157" s="11"/>
      <c r="BZ157" s="11"/>
      <c r="CA157" s="21"/>
      <c r="CD157" s="11"/>
      <c r="CH157" s="11"/>
      <c r="CI157" s="21"/>
      <c r="CL157" s="11" t="str">
        <f>IFERROR(VLOOKUP(ROWS($CI$9:CI157),$CH$9:$CI$160,2,0),"")</f>
        <v/>
      </c>
    </row>
    <row r="158" spans="15:90" x14ac:dyDescent="0.25">
      <c r="O158" s="21"/>
      <c r="R158" s="11"/>
      <c r="W158" s="21"/>
      <c r="AE158" s="21"/>
      <c r="AM158" s="21"/>
      <c r="AT158" s="11"/>
      <c r="AU158" s="21"/>
      <c r="AX158" s="11"/>
      <c r="BB158" s="11"/>
      <c r="BC158" s="21"/>
      <c r="BF158" s="11"/>
      <c r="BJ158" s="11"/>
      <c r="BK158" s="21"/>
      <c r="BN158" s="11"/>
      <c r="BR158" s="11"/>
      <c r="BS158" s="21"/>
      <c r="BV158" s="11"/>
      <c r="BZ158" s="11"/>
      <c r="CA158" s="21"/>
      <c r="CD158" s="11"/>
      <c r="CH158" s="11"/>
      <c r="CI158" s="21"/>
      <c r="CL158" s="11" t="str">
        <f>IFERROR(VLOOKUP(ROWS($CI$9:CI158),$CH$9:$CI$160,2,0),"")</f>
        <v/>
      </c>
    </row>
    <row r="159" spans="15:90" x14ac:dyDescent="0.25">
      <c r="O159" s="21"/>
      <c r="R159" s="11"/>
      <c r="W159" s="21"/>
      <c r="AE159" s="21"/>
      <c r="AM159" s="21"/>
      <c r="AT159" s="11"/>
      <c r="AU159" s="21"/>
      <c r="AX159" s="11"/>
      <c r="BB159" s="11"/>
      <c r="BC159" s="21"/>
      <c r="BF159" s="11"/>
      <c r="BJ159" s="11"/>
      <c r="BK159" s="21"/>
      <c r="BN159" s="11"/>
      <c r="BR159" s="11"/>
      <c r="BS159" s="21"/>
      <c r="BV159" s="11"/>
      <c r="BZ159" s="11"/>
      <c r="CA159" s="21"/>
      <c r="CD159" s="11"/>
      <c r="CH159" s="11"/>
      <c r="CI159" s="21"/>
      <c r="CL159" s="11" t="str">
        <f>IFERROR(VLOOKUP(ROWS($CI$9:CI159),$CH$9:$CI$160,2,0),"")</f>
        <v/>
      </c>
    </row>
    <row r="160" spans="15:90" x14ac:dyDescent="0.25">
      <c r="O160" s="24"/>
      <c r="R160" s="11"/>
      <c r="W160" s="24"/>
      <c r="AE160" s="24"/>
      <c r="AM160" s="24"/>
      <c r="AT160" s="11"/>
      <c r="AU160" s="24"/>
      <c r="AX160" s="11"/>
      <c r="BB160" s="11"/>
      <c r="BC160" s="24"/>
      <c r="BF160" s="11"/>
      <c r="BJ160" s="11"/>
      <c r="BK160" s="24"/>
      <c r="BN160" s="11"/>
      <c r="BR160" s="11"/>
      <c r="BS160" s="24"/>
      <c r="BV160" s="11"/>
      <c r="BZ160" s="11"/>
      <c r="CA160" s="24"/>
      <c r="CD160" s="11"/>
      <c r="CH160" s="11"/>
      <c r="CI160" s="24"/>
      <c r="CL160" s="11" t="str">
        <f>IFERROR(VLOOKUP(ROWS($CI$9:CI160),$CH$9:$CI$160,2,0),"")</f>
        <v/>
      </c>
    </row>
  </sheetData>
  <sheetProtection algorithmName="SHA-512" hashValue="rj2j4ShKOWcLUhEovs765ge6wRSwMbpQJsioCXMgxy9ZIiP/anWEAUHVr4mHuKLoYl1VcqJbyUACqrwHMmZg8g==" saltValue="OcIyWEnnzpbwh5Le/0VBrw==" spinCount="100000" sheet="1" scenarios="1" selectLockedCells="1"/>
  <mergeCells count="52">
    <mergeCell ref="A30:B30"/>
    <mergeCell ref="D30:E30"/>
    <mergeCell ref="F30:J30"/>
    <mergeCell ref="A28:B28"/>
    <mergeCell ref="D28:E28"/>
    <mergeCell ref="F28:I28"/>
    <mergeCell ref="A29:B29"/>
    <mergeCell ref="D29:E29"/>
    <mergeCell ref="F29:I29"/>
    <mergeCell ref="A26:B26"/>
    <mergeCell ref="D26:E26"/>
    <mergeCell ref="F26:I26"/>
    <mergeCell ref="A27:B27"/>
    <mergeCell ref="D27:E27"/>
    <mergeCell ref="F27:I27"/>
    <mergeCell ref="A24:B24"/>
    <mergeCell ref="D24:E24"/>
    <mergeCell ref="F24:I24"/>
    <mergeCell ref="A25:B25"/>
    <mergeCell ref="D25:E25"/>
    <mergeCell ref="F25:I25"/>
    <mergeCell ref="A22:B22"/>
    <mergeCell ref="D22:E22"/>
    <mergeCell ref="F22:I22"/>
    <mergeCell ref="A23:B23"/>
    <mergeCell ref="D23:E23"/>
    <mergeCell ref="F23:I23"/>
    <mergeCell ref="A20:B20"/>
    <mergeCell ref="D20:E20"/>
    <mergeCell ref="F20:I20"/>
    <mergeCell ref="A21:B21"/>
    <mergeCell ref="D21:E21"/>
    <mergeCell ref="F21:I21"/>
    <mergeCell ref="BJ7:BQ7"/>
    <mergeCell ref="BR7:BY7"/>
    <mergeCell ref="BZ7:CG7"/>
    <mergeCell ref="CH7:CO7"/>
    <mergeCell ref="D19:E19"/>
    <mergeCell ref="F19:I19"/>
    <mergeCell ref="N7:U7"/>
    <mergeCell ref="V7:AC7"/>
    <mergeCell ref="AD7:AK7"/>
    <mergeCell ref="AL7:AS7"/>
    <mergeCell ref="AT7:BA7"/>
    <mergeCell ref="BB7:BI7"/>
    <mergeCell ref="F7:I7"/>
    <mergeCell ref="H5:I5"/>
    <mergeCell ref="A5:B5"/>
    <mergeCell ref="A6:B6"/>
    <mergeCell ref="A7:B8"/>
    <mergeCell ref="D7:E7"/>
    <mergeCell ref="E5:G5"/>
  </mergeCells>
  <conditionalFormatting sqref="D24:E24">
    <cfRule type="expression" dxfId="25" priority="28">
      <formula>#REF!="No"</formula>
    </cfRule>
    <cfRule type="expression" dxfId="24" priority="29">
      <formula>#REF!="Yes"</formula>
    </cfRule>
  </conditionalFormatting>
  <conditionalFormatting sqref="D21:E21">
    <cfRule type="expression" dxfId="23" priority="42">
      <formula>$D$33="No"</formula>
    </cfRule>
    <cfRule type="expression" dxfId="22" priority="43">
      <formula>$D$33="Yes"</formula>
    </cfRule>
  </conditionalFormatting>
  <conditionalFormatting sqref="D26:E26">
    <cfRule type="expression" dxfId="21" priority="44">
      <formula>$D$36="No"</formula>
    </cfRule>
    <cfRule type="expression" dxfId="20" priority="45">
      <formula>$D$36="Yes"</formula>
    </cfRule>
  </conditionalFormatting>
  <conditionalFormatting sqref="F21:I21">
    <cfRule type="expression" dxfId="19" priority="46">
      <formula>$F$33="No"</formula>
    </cfRule>
    <cfRule type="expression" dxfId="18" priority="47">
      <formula>$F$33="Yes"</formula>
    </cfRule>
  </conditionalFormatting>
  <conditionalFormatting sqref="F22:I22">
    <cfRule type="expression" dxfId="17" priority="48">
      <formula>$G$33="No"</formula>
    </cfRule>
    <cfRule type="expression" dxfId="16" priority="49">
      <formula>$G$33="Yes"</formula>
    </cfRule>
  </conditionalFormatting>
  <conditionalFormatting sqref="F23:I23">
    <cfRule type="expression" dxfId="15" priority="50">
      <formula>$H$33="No"</formula>
    </cfRule>
    <cfRule type="expression" dxfId="14" priority="51">
      <formula>$H$33="Yes"</formula>
    </cfRule>
  </conditionalFormatting>
  <conditionalFormatting sqref="F24:I24">
    <cfRule type="expression" dxfId="13" priority="52">
      <formula>$I$33="No"</formula>
    </cfRule>
    <cfRule type="expression" dxfId="12" priority="53">
      <formula>$I$33="Yes"</formula>
    </cfRule>
  </conditionalFormatting>
  <conditionalFormatting sqref="J22">
    <cfRule type="expression" dxfId="11" priority="62">
      <formula>$J$54="No"</formula>
    </cfRule>
    <cfRule type="expression" dxfId="10" priority="63">
      <formula>$J$54="Yes"</formula>
    </cfRule>
  </conditionalFormatting>
  <conditionalFormatting sqref="J26">
    <cfRule type="expression" dxfId="9" priority="66">
      <formula>$J$57="No"</formula>
    </cfRule>
    <cfRule type="expression" dxfId="8" priority="67">
      <formula>$J$57="Yes"</formula>
    </cfRule>
  </conditionalFormatting>
  <conditionalFormatting sqref="J21">
    <cfRule type="expression" dxfId="7" priority="68">
      <formula>$J$46="No"</formula>
    </cfRule>
    <cfRule type="expression" dxfId="6" priority="69">
      <formula>$J$46="Yes"</formula>
    </cfRule>
  </conditionalFormatting>
  <conditionalFormatting sqref="K21">
    <cfRule type="expression" dxfId="5" priority="6">
      <formula>$K$35="No"</formula>
    </cfRule>
    <cfRule type="expression" dxfId="4" priority="5">
      <formula>$K$35="Yes"</formula>
    </cfRule>
  </conditionalFormatting>
  <conditionalFormatting sqref="K22">
    <cfRule type="expression" dxfId="3" priority="4">
      <formula>$K$38="No"</formula>
    </cfRule>
    <cfRule type="expression" dxfId="2" priority="3">
      <formula>$K$38="Yes"</formula>
    </cfRule>
  </conditionalFormatting>
  <conditionalFormatting sqref="K26">
    <cfRule type="expression" dxfId="1" priority="2">
      <formula>$K$44="No"</formula>
    </cfRule>
    <cfRule type="expression" dxfId="0" priority="1">
      <formula>$K$38="Yes"</formula>
    </cfRule>
  </conditionalFormatting>
  <dataValidations count="13">
    <dataValidation type="list" allowBlank="1" showInputMessage="1" showErrorMessage="1" sqref="J9:J18">
      <formula1>INDIRECT($D$5)</formula1>
    </dataValidation>
    <dataValidation type="list" allowBlank="1" showInputMessage="1" showErrorMessage="1" sqref="D5">
      <formula1>Sex</formula1>
    </dataValidation>
    <dataValidation type="list" allowBlank="1" showInputMessage="1" sqref="B18">
      <formula1>list10</formula1>
    </dataValidation>
    <dataValidation type="list" allowBlank="1" showInputMessage="1" sqref="B17">
      <formula1>list9</formula1>
    </dataValidation>
    <dataValidation type="list" allowBlank="1" showInputMessage="1" sqref="B16">
      <formula1>list8</formula1>
    </dataValidation>
    <dataValidation type="list" allowBlank="1" showInputMessage="1" sqref="B15">
      <formula1>list7</formula1>
    </dataValidation>
    <dataValidation type="list" allowBlank="1" showInputMessage="1" sqref="B14">
      <formula1>list6</formula1>
    </dataValidation>
    <dataValidation type="list" allowBlank="1" showInputMessage="1" sqref="B13">
      <formula1>list5</formula1>
    </dataValidation>
    <dataValidation type="list" allowBlank="1" showInputMessage="1" sqref="B12">
      <formula1>list4</formula1>
    </dataValidation>
    <dataValidation type="list" allowBlank="1" showInputMessage="1" sqref="B11">
      <formula1>list3</formula1>
    </dataValidation>
    <dataValidation type="list" allowBlank="1" showInputMessage="1" sqref="B10">
      <formula1>list2</formula1>
    </dataValidation>
    <dataValidation type="list" allowBlank="1" showInputMessage="1" sqref="B9">
      <formula1>list1</formula1>
    </dataValidation>
    <dataValidation type="list" allowBlank="1" showInputMessage="1" showErrorMessage="1" sqref="K9:K18">
      <formula1>$K$32:$K$33</formula1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DF">
                <anchor moveWithCells="1">
                  <from>
                    <xdr:col>9</xdr:col>
                    <xdr:colOff>209550</xdr:colOff>
                    <xdr:row>1</xdr:row>
                    <xdr:rowOff>133350</xdr:rowOff>
                  </from>
                  <to>
                    <xdr:col>9</xdr:col>
                    <xdr:colOff>1438275</xdr:colOff>
                    <xdr:row>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5" name="Button 10">
              <controlPr defaultSize="0" print="0" autoFill="0" autoPict="0" macro="[0]!newj">
                <anchor moveWithCells="1">
                  <from>
                    <xdr:col>9</xdr:col>
                    <xdr:colOff>1666875</xdr:colOff>
                    <xdr:row>1</xdr:row>
                    <xdr:rowOff>133350</xdr:rowOff>
                  </from>
                  <to>
                    <xdr:col>10</xdr:col>
                    <xdr:colOff>666750</xdr:colOff>
                    <xdr:row>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Button 11">
              <controlPr defaultSize="0" print="0" autoFill="0" autoPict="0" macro="[0]!Delete">
                <anchor moveWithCells="1">
                  <from>
                    <xdr:col>10</xdr:col>
                    <xdr:colOff>828675</xdr:colOff>
                    <xdr:row>1</xdr:row>
                    <xdr:rowOff>123825</xdr:rowOff>
                  </from>
                  <to>
                    <xdr:col>11</xdr:col>
                    <xdr:colOff>219075</xdr:colOff>
                    <xdr:row>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U53"/>
  <sheetViews>
    <sheetView workbookViewId="0">
      <selection activeCell="A11" sqref="A11"/>
    </sheetView>
  </sheetViews>
  <sheetFormatPr defaultRowHeight="15" x14ac:dyDescent="0.2"/>
  <cols>
    <col min="1" max="1" width="31.6640625" bestFit="1" customWidth="1"/>
  </cols>
  <sheetData>
    <row r="1" spans="1:99" x14ac:dyDescent="0.2">
      <c r="A1" s="1" t="s">
        <v>22</v>
      </c>
      <c r="B1" t="s">
        <v>27</v>
      </c>
      <c r="C1">
        <v>1</v>
      </c>
      <c r="D1" t="s">
        <v>72</v>
      </c>
    </row>
    <row r="2" spans="1:99" x14ac:dyDescent="0.2">
      <c r="A2" s="1" t="s">
        <v>23</v>
      </c>
      <c r="B2" t="s">
        <v>27</v>
      </c>
      <c r="C2">
        <v>1</v>
      </c>
      <c r="D2" t="s">
        <v>72</v>
      </c>
    </row>
    <row r="3" spans="1:99" x14ac:dyDescent="0.2">
      <c r="A3" s="1" t="s">
        <v>24</v>
      </c>
      <c r="B3" t="s">
        <v>27</v>
      </c>
      <c r="C3">
        <v>1</v>
      </c>
      <c r="D3" t="s">
        <v>72</v>
      </c>
    </row>
    <row r="4" spans="1:99" x14ac:dyDescent="0.2">
      <c r="A4" s="1" t="s">
        <v>25</v>
      </c>
      <c r="B4" t="s">
        <v>27</v>
      </c>
      <c r="C4">
        <v>1</v>
      </c>
      <c r="D4" t="s">
        <v>72</v>
      </c>
    </row>
    <row r="5" spans="1:99" x14ac:dyDescent="0.2">
      <c r="A5" s="1" t="s">
        <v>26</v>
      </c>
      <c r="B5" t="s">
        <v>27</v>
      </c>
      <c r="C5">
        <v>1</v>
      </c>
      <c r="D5" t="s">
        <v>72</v>
      </c>
    </row>
    <row r="6" spans="1:99" x14ac:dyDescent="0.2">
      <c r="A6" s="2" t="s">
        <v>28</v>
      </c>
      <c r="B6" t="s">
        <v>27</v>
      </c>
      <c r="C6">
        <v>2</v>
      </c>
    </row>
    <row r="7" spans="1:99" x14ac:dyDescent="0.2">
      <c r="A7" s="1" t="s">
        <v>29</v>
      </c>
      <c r="B7" t="s">
        <v>27</v>
      </c>
      <c r="C7">
        <v>2</v>
      </c>
    </row>
    <row r="8" spans="1:99" x14ac:dyDescent="0.2">
      <c r="A8" s="1" t="s">
        <v>30</v>
      </c>
      <c r="B8" t="s">
        <v>27</v>
      </c>
      <c r="C8">
        <v>2</v>
      </c>
    </row>
    <row r="9" spans="1:99" x14ac:dyDescent="0.2">
      <c r="A9" s="1" t="s">
        <v>31</v>
      </c>
      <c r="B9" t="s">
        <v>27</v>
      </c>
      <c r="C9">
        <v>2</v>
      </c>
      <c r="CU9" t="b">
        <f>IF(M9&lt;&gt;$M$39,"")</f>
        <v>0</v>
      </c>
    </row>
    <row r="10" spans="1:99" x14ac:dyDescent="0.2">
      <c r="A10" s="1" t="s">
        <v>42</v>
      </c>
      <c r="B10" t="s">
        <v>27</v>
      </c>
      <c r="C10">
        <v>2</v>
      </c>
    </row>
    <row r="11" spans="1:99" x14ac:dyDescent="0.2">
      <c r="A11" s="1" t="s">
        <v>32</v>
      </c>
      <c r="B11" t="s">
        <v>27</v>
      </c>
      <c r="C11">
        <v>2</v>
      </c>
      <c r="D11" s="69" t="s">
        <v>114</v>
      </c>
    </row>
    <row r="12" spans="1:99" x14ac:dyDescent="0.2">
      <c r="A12" s="1" t="s">
        <v>33</v>
      </c>
      <c r="B12" t="s">
        <v>27</v>
      </c>
      <c r="C12">
        <v>2</v>
      </c>
      <c r="D12" s="69" t="s">
        <v>114</v>
      </c>
    </row>
    <row r="13" spans="1:99" x14ac:dyDescent="0.2">
      <c r="A13" s="1" t="s">
        <v>34</v>
      </c>
      <c r="B13" t="s">
        <v>27</v>
      </c>
      <c r="C13">
        <v>2</v>
      </c>
      <c r="D13" s="69" t="s">
        <v>114</v>
      </c>
    </row>
    <row r="14" spans="1:99" x14ac:dyDescent="0.2">
      <c r="A14" s="1" t="s">
        <v>35</v>
      </c>
      <c r="B14" t="s">
        <v>27</v>
      </c>
      <c r="C14">
        <v>2</v>
      </c>
      <c r="D14" s="69"/>
    </row>
    <row r="15" spans="1:99" x14ac:dyDescent="0.2">
      <c r="A15" s="1" t="s">
        <v>45</v>
      </c>
      <c r="B15" t="s">
        <v>27</v>
      </c>
      <c r="C15">
        <v>2</v>
      </c>
      <c r="D15" s="69" t="s">
        <v>114</v>
      </c>
    </row>
    <row r="16" spans="1:99" x14ac:dyDescent="0.2">
      <c r="A16" s="3" t="s">
        <v>36</v>
      </c>
      <c r="B16" t="s">
        <v>27</v>
      </c>
      <c r="C16">
        <v>2</v>
      </c>
    </row>
    <row r="17" spans="1:4" x14ac:dyDescent="0.2">
      <c r="A17" s="2" t="s">
        <v>37</v>
      </c>
      <c r="B17" t="s">
        <v>27</v>
      </c>
      <c r="C17">
        <v>3</v>
      </c>
    </row>
    <row r="18" spans="1:4" x14ac:dyDescent="0.2">
      <c r="A18" s="1" t="s">
        <v>38</v>
      </c>
      <c r="B18" t="s">
        <v>27</v>
      </c>
      <c r="C18">
        <v>3</v>
      </c>
    </row>
    <row r="19" spans="1:4" x14ac:dyDescent="0.2">
      <c r="A19" s="1" t="s">
        <v>39</v>
      </c>
      <c r="B19" t="s">
        <v>27</v>
      </c>
      <c r="C19">
        <v>3</v>
      </c>
    </row>
    <row r="20" spans="1:4" x14ac:dyDescent="0.2">
      <c r="A20" s="1" t="s">
        <v>40</v>
      </c>
      <c r="B20" t="s">
        <v>27</v>
      </c>
      <c r="C20">
        <v>3</v>
      </c>
    </row>
    <row r="21" spans="1:4" x14ac:dyDescent="0.2">
      <c r="A21" s="1" t="s">
        <v>41</v>
      </c>
      <c r="B21" t="s">
        <v>27</v>
      </c>
      <c r="C21">
        <v>3</v>
      </c>
    </row>
    <row r="22" spans="1:4" x14ac:dyDescent="0.2">
      <c r="A22" s="1" t="s">
        <v>70</v>
      </c>
      <c r="B22" t="s">
        <v>27</v>
      </c>
      <c r="C22">
        <v>3</v>
      </c>
    </row>
    <row r="23" spans="1:4" x14ac:dyDescent="0.2">
      <c r="A23" s="2" t="s">
        <v>44</v>
      </c>
      <c r="B23" t="s">
        <v>27</v>
      </c>
      <c r="C23">
        <v>4</v>
      </c>
    </row>
    <row r="24" spans="1:4" x14ac:dyDescent="0.2">
      <c r="A24" s="1" t="s">
        <v>43</v>
      </c>
      <c r="B24" t="s">
        <v>27</v>
      </c>
      <c r="C24">
        <v>4</v>
      </c>
    </row>
    <row r="25" spans="1:4" x14ac:dyDescent="0.2">
      <c r="A25" s="1" t="s">
        <v>104</v>
      </c>
      <c r="B25" t="s">
        <v>27</v>
      </c>
      <c r="C25">
        <v>4</v>
      </c>
    </row>
    <row r="26" spans="1:4" x14ac:dyDescent="0.2">
      <c r="A26" s="3" t="s">
        <v>105</v>
      </c>
      <c r="B26" t="s">
        <v>27</v>
      </c>
      <c r="C26">
        <v>4</v>
      </c>
    </row>
    <row r="27" spans="1:4" x14ac:dyDescent="0.2">
      <c r="A27" s="4" t="s">
        <v>46</v>
      </c>
      <c r="B27" t="s">
        <v>6</v>
      </c>
      <c r="C27">
        <v>1</v>
      </c>
      <c r="D27" t="s">
        <v>72</v>
      </c>
    </row>
    <row r="28" spans="1:4" x14ac:dyDescent="0.2">
      <c r="A28" s="4" t="s">
        <v>47</v>
      </c>
      <c r="B28" t="s">
        <v>6</v>
      </c>
      <c r="C28">
        <v>1</v>
      </c>
      <c r="D28" t="s">
        <v>72</v>
      </c>
    </row>
    <row r="29" spans="1:4" x14ac:dyDescent="0.2">
      <c r="A29" s="4" t="s">
        <v>48</v>
      </c>
      <c r="B29" t="s">
        <v>6</v>
      </c>
      <c r="C29">
        <v>1</v>
      </c>
      <c r="D29" t="s">
        <v>72</v>
      </c>
    </row>
    <row r="30" spans="1:4" x14ac:dyDescent="0.2">
      <c r="A30" s="4" t="s">
        <v>49</v>
      </c>
      <c r="B30" t="s">
        <v>6</v>
      </c>
      <c r="C30">
        <v>1</v>
      </c>
      <c r="D30" t="s">
        <v>72</v>
      </c>
    </row>
    <row r="31" spans="1:4" x14ac:dyDescent="0.2">
      <c r="A31" s="4" t="s">
        <v>50</v>
      </c>
      <c r="B31" t="s">
        <v>6</v>
      </c>
      <c r="C31">
        <v>1</v>
      </c>
      <c r="D31" t="s">
        <v>72</v>
      </c>
    </row>
    <row r="32" spans="1:4" x14ac:dyDescent="0.2">
      <c r="A32" s="4" t="s">
        <v>51</v>
      </c>
      <c r="B32" t="s">
        <v>6</v>
      </c>
      <c r="C32">
        <v>1</v>
      </c>
      <c r="D32" t="s">
        <v>72</v>
      </c>
    </row>
    <row r="33" spans="1:3" x14ac:dyDescent="0.2">
      <c r="A33" s="5" t="s">
        <v>52</v>
      </c>
      <c r="B33" t="s">
        <v>6</v>
      </c>
      <c r="C33">
        <v>2</v>
      </c>
    </row>
    <row r="34" spans="1:3" x14ac:dyDescent="0.2">
      <c r="A34" s="4" t="s">
        <v>53</v>
      </c>
      <c r="B34" t="s">
        <v>6</v>
      </c>
      <c r="C34">
        <v>2</v>
      </c>
    </row>
    <row r="35" spans="1:3" x14ac:dyDescent="0.2">
      <c r="A35" s="4" t="s">
        <v>54</v>
      </c>
      <c r="B35" t="s">
        <v>6</v>
      </c>
      <c r="C35">
        <v>2</v>
      </c>
    </row>
    <row r="36" spans="1:3" x14ac:dyDescent="0.2">
      <c r="A36" s="4" t="s">
        <v>55</v>
      </c>
      <c r="B36" t="s">
        <v>6</v>
      </c>
      <c r="C36">
        <v>2</v>
      </c>
    </row>
    <row r="37" spans="1:3" x14ac:dyDescent="0.2">
      <c r="A37" s="4" t="s">
        <v>56</v>
      </c>
      <c r="B37" t="s">
        <v>6</v>
      </c>
      <c r="C37">
        <v>2</v>
      </c>
    </row>
    <row r="38" spans="1:3" x14ac:dyDescent="0.2">
      <c r="A38" s="4" t="s">
        <v>57</v>
      </c>
      <c r="B38" t="s">
        <v>6</v>
      </c>
      <c r="C38">
        <v>2</v>
      </c>
    </row>
    <row r="39" spans="1:3" x14ac:dyDescent="0.2">
      <c r="A39" s="6" t="s">
        <v>58</v>
      </c>
      <c r="B39" t="s">
        <v>6</v>
      </c>
      <c r="C39">
        <v>2</v>
      </c>
    </row>
    <row r="40" spans="1:3" x14ac:dyDescent="0.2">
      <c r="A40" s="5" t="s">
        <v>59</v>
      </c>
      <c r="B40" t="s">
        <v>6</v>
      </c>
      <c r="C40">
        <v>3</v>
      </c>
    </row>
    <row r="41" spans="1:3" x14ac:dyDescent="0.2">
      <c r="A41" s="4" t="s">
        <v>60</v>
      </c>
      <c r="B41" t="s">
        <v>6</v>
      </c>
      <c r="C41">
        <v>3</v>
      </c>
    </row>
    <row r="42" spans="1:3" x14ac:dyDescent="0.2">
      <c r="A42" s="4" t="s">
        <v>61</v>
      </c>
      <c r="B42" t="s">
        <v>6</v>
      </c>
      <c r="C42">
        <v>3</v>
      </c>
    </row>
    <row r="43" spans="1:3" x14ac:dyDescent="0.2">
      <c r="A43" s="4" t="s">
        <v>62</v>
      </c>
      <c r="B43" t="s">
        <v>6</v>
      </c>
      <c r="C43">
        <v>3</v>
      </c>
    </row>
    <row r="44" spans="1:3" x14ac:dyDescent="0.2">
      <c r="A44" s="4" t="s">
        <v>69</v>
      </c>
      <c r="B44" t="s">
        <v>6</v>
      </c>
      <c r="C44">
        <v>3</v>
      </c>
    </row>
    <row r="45" spans="1:3" x14ac:dyDescent="0.2">
      <c r="A45" s="4" t="s">
        <v>63</v>
      </c>
      <c r="B45" t="s">
        <v>6</v>
      </c>
      <c r="C45">
        <v>3</v>
      </c>
    </row>
    <row r="46" spans="1:3" x14ac:dyDescent="0.2">
      <c r="A46" s="6" t="s">
        <v>64</v>
      </c>
      <c r="B46" t="s">
        <v>6</v>
      </c>
      <c r="C46">
        <v>3</v>
      </c>
    </row>
    <row r="47" spans="1:3" x14ac:dyDescent="0.2">
      <c r="A47" s="4" t="s">
        <v>65</v>
      </c>
      <c r="B47" t="s">
        <v>6</v>
      </c>
      <c r="C47">
        <v>4</v>
      </c>
    </row>
    <row r="48" spans="1:3" x14ac:dyDescent="0.2">
      <c r="A48" s="4" t="s">
        <v>66</v>
      </c>
      <c r="B48" t="s">
        <v>6</v>
      </c>
      <c r="C48">
        <v>4</v>
      </c>
    </row>
    <row r="49" spans="1:4" x14ac:dyDescent="0.2">
      <c r="A49" s="4" t="s">
        <v>67</v>
      </c>
      <c r="B49" t="s">
        <v>6</v>
      </c>
      <c r="C49">
        <v>4</v>
      </c>
    </row>
    <row r="50" spans="1:4" x14ac:dyDescent="0.2">
      <c r="A50" s="4" t="s">
        <v>68</v>
      </c>
      <c r="B50" t="s">
        <v>6</v>
      </c>
      <c r="C50">
        <v>4</v>
      </c>
    </row>
    <row r="51" spans="1:4" x14ac:dyDescent="0.2">
      <c r="A51" s="4" t="s">
        <v>89</v>
      </c>
      <c r="B51" t="s">
        <v>6</v>
      </c>
      <c r="C51">
        <v>4</v>
      </c>
      <c r="D51" t="s">
        <v>71</v>
      </c>
    </row>
    <row r="52" spans="1:4" x14ac:dyDescent="0.2">
      <c r="A52" s="4" t="s">
        <v>88</v>
      </c>
      <c r="B52" t="s">
        <v>6</v>
      </c>
      <c r="C52">
        <v>4</v>
      </c>
      <c r="D52" t="s">
        <v>71</v>
      </c>
    </row>
    <row r="53" spans="1:4" x14ac:dyDescent="0.2">
      <c r="A53" s="4" t="s">
        <v>87</v>
      </c>
      <c r="B53" t="s">
        <v>6</v>
      </c>
      <c r="C53">
        <v>4</v>
      </c>
      <c r="D53" t="s">
        <v>71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Template</vt:lpstr>
      <vt:lpstr>Moves</vt:lpstr>
      <vt:lpstr>Female</vt:lpstr>
      <vt:lpstr>Male</vt:lpstr>
      <vt:lpstr>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Savio Fernandes</dc:creator>
  <cp:lastModifiedBy>User</cp:lastModifiedBy>
  <cp:lastPrinted>2018-03-02T11:37:42Z</cp:lastPrinted>
  <dcterms:created xsi:type="dcterms:W3CDTF">2017-03-26T17:07:09Z</dcterms:created>
  <dcterms:modified xsi:type="dcterms:W3CDTF">2018-04-25T14:40:54Z</dcterms:modified>
</cp:coreProperties>
</file>